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_rels/sheet1.xml.rels" ContentType="application/vnd.openxmlformats-package.relationships+xml"/>
  <Override PartName="/xl/worksheets/_rels/sheet2.xml.rels" ContentType="application/vnd.openxmlformats-package.relationships+xml"/>
  <Override PartName="/xl/sharedStrings.xml" ContentType="application/vnd.openxmlformats-officedocument.spreadsheetml.sharedStrings+xml"/>
  <Override PartName="/xl/media/image2.png" ContentType="image/png"/>
  <Override PartName="/xl/media/image3.png" ContentType="image/png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_rels/drawing1.xml.rels" ContentType="application/vnd.openxmlformats-package.relationships+xml"/>
  <Override PartName="/xl/drawings/_rels/drawing2.xml.rels" ContentType="application/vnd.openxmlformats-package.relationship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1"/>
  </bookViews>
  <sheets>
    <sheet name="PARAMETRIZAÇÃO" sheetId="1" state="visible" r:id="rId2"/>
    <sheet name="MEMORIA DE CALCULO" sheetId="2" state="visible" r:id="rId3"/>
  </sheets>
  <definedNames>
    <definedName function="false" hidden="false" localSheetId="1" name="_xlnm.Print_Area" vbProcedure="false">'MEMORIA DE CALCULO'!$A$8:$E$190</definedName>
    <definedName function="false" hidden="false" localSheetId="1" name="_xlnm.Print_Area" vbProcedure="false">'MEMORIA DE CALCULO'!$A$8:$E$183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<sst xmlns="http://schemas.openxmlformats.org/spreadsheetml/2006/main" count="487" uniqueCount="265">
  <si>
    <t xml:space="preserve">MANUTENÇÃO DO CREAS REGIONAL III (VALE DO JAGUARIBE)</t>
  </si>
  <si>
    <t xml:space="preserve">TOTAIS</t>
  </si>
  <si>
    <t xml:space="preserve">SEDE: IRACEMA-CE</t>
  </si>
  <si>
    <t xml:space="preserve">Mês</t>
  </si>
  <si>
    <t xml:space="preserve">Projeto</t>
  </si>
  <si>
    <t xml:space="preserve">1. VANTAGENS E VENCIMENTOS</t>
  </si>
  <si>
    <t xml:space="preserve">1.1. FOLHA DE PAGAMENTO</t>
  </si>
  <si>
    <t xml:space="preserve">1.1.1. Cargo/Função</t>
  </si>
  <si>
    <t xml:space="preserve">Turno</t>
  </si>
  <si>
    <t xml:space="preserve">Qtde.</t>
  </si>
  <si>
    <t xml:space="preserve">           Vlr. Unitário por cargo/função</t>
  </si>
  <si>
    <t xml:space="preserve">12 MESES</t>
  </si>
  <si>
    <t xml:space="preserve">Sal. Base</t>
  </si>
  <si>
    <t xml:space="preserve">Adc. Not/ Horas Extras</t>
  </si>
  <si>
    <t xml:space="preserve">Vr. Função</t>
  </si>
  <si>
    <t xml:space="preserve">Advogado Generalista – 30h</t>
  </si>
  <si>
    <t xml:space="preserve">Diurno</t>
  </si>
  <si>
    <t xml:space="preserve">Agente de Administração</t>
  </si>
  <si>
    <t xml:space="preserve">Assistente Social</t>
  </si>
  <si>
    <t xml:space="preserve">Auxiliar de Serviços Gerais</t>
  </si>
  <si>
    <t xml:space="preserve">Motorista de Automóveis</t>
  </si>
  <si>
    <t xml:space="preserve">Pedagogo</t>
  </si>
  <si>
    <t xml:space="preserve">Técnico de Orientação Profissional</t>
  </si>
  <si>
    <t xml:space="preserve">-</t>
  </si>
  <si>
    <t xml:space="preserve">Psicólogo </t>
  </si>
  <si>
    <t xml:space="preserve">Vigia</t>
  </si>
  <si>
    <t xml:space="preserve">Noturno</t>
  </si>
  <si>
    <t xml:space="preserve">Porteiro</t>
  </si>
  <si>
    <t xml:space="preserve">1.1. SUBTOTAL</t>
  </si>
  <si>
    <t xml:space="preserve">1.2. Encargos Sociais</t>
  </si>
  <si>
    <t xml:space="preserve">A - INSS (26,80%) S/ Vr Folha</t>
  </si>
  <si>
    <t xml:space="preserve">B - FGTS ( 8,0% S/ Vr Folha)</t>
  </si>
  <si>
    <t xml:space="preserve">C - PIS  (1% s/ Vr. Folha + 1%s1/2 de 13º+1%s/1/3Férias)</t>
  </si>
  <si>
    <t xml:space="preserve">D - 13o Salário (Vr. Folha /12)</t>
  </si>
  <si>
    <t xml:space="preserve">E - Ferias 1/3 (33,33% s/folha /12)</t>
  </si>
  <si>
    <t xml:space="preserve">F - INSS (1/12 13o e 1/3 Férias /26,80%)</t>
  </si>
  <si>
    <t xml:space="preserve">G - FGTS S/ 1/3 de Férias (8,0% E)</t>
  </si>
  <si>
    <t xml:space="preserve">H - FGTS S/13o. Salário (8,0% D)</t>
  </si>
  <si>
    <t xml:space="preserve">I - VT (Vr VT x NVT x NP)-6% Desc Emp(p/mês)</t>
  </si>
  <si>
    <t xml:space="preserve">J - VR (Vr (21,00) x (22) p/mês x nº Funcionários</t>
  </si>
  <si>
    <t xml:space="preserve">1.2. SUBTOTAL</t>
  </si>
  <si>
    <t xml:space="preserve">1.3 PREVISÃO DE RESCISÃO</t>
  </si>
  <si>
    <t xml:space="preserve">MÊS</t>
  </si>
  <si>
    <t xml:space="preserve">PROJETO</t>
  </si>
  <si>
    <t xml:space="preserve">1.3.1. Férias vencidas</t>
  </si>
  <si>
    <t xml:space="preserve">1/12.</t>
  </si>
  <si>
    <t xml:space="preserve">1.3.2. Multa rescisória</t>
  </si>
  <si>
    <t xml:space="preserve">1.3.3. Atestado médico ADM</t>
  </si>
  <si>
    <t xml:space="preserve">1.3.4. Atestado médico DEM</t>
  </si>
  <si>
    <t xml:space="preserve">1.3. SUBTOTAL</t>
  </si>
  <si>
    <t xml:space="preserve">TOTAL</t>
  </si>
  <si>
    <t xml:space="preserve">2- DESPESAS</t>
  </si>
  <si>
    <t xml:space="preserve">2.1. Diárias e ajuda de custo</t>
  </si>
  <si>
    <t xml:space="preserve">Diária dentro do Estado</t>
  </si>
  <si>
    <t xml:space="preserve">Ajuda de custo dentro do Estado</t>
  </si>
  <si>
    <t xml:space="preserve">2.2. Serviço de Terceiros Pessoa Jurídica</t>
  </si>
  <si>
    <t xml:space="preserve">Contas públicas (Energia, água, telefone e internet)</t>
  </si>
  <si>
    <t xml:space="preserve">Passagens áreas e terrestres</t>
  </si>
  <si>
    <t xml:space="preserve">Locação de veículo com combustível ( Pequeno Porte)</t>
  </si>
  <si>
    <t xml:space="preserve">Serviço de apoio e infraestrutura logística para eventos, capacitações, seminários, encontros e feiras (fornecimento de alimentação, locação de espaço fisico, confecção de blusas e bolsas com suas devidas logomarcas, locação de maquinas, equipamentos, serviços técnicos profissionais, serviços gráficos, cópias e reproduções de documentos e afins)</t>
  </si>
  <si>
    <t xml:space="preserve">Serviços técnicos profissionais, assessoria, treinamentos e instrutoria</t>
  </si>
  <si>
    <t xml:space="preserve">Serviços de pequenos reparos de bens móveis e imóveis</t>
  </si>
  <si>
    <t xml:space="preserve">2.3. Serviço de Terceiros Pessoa Física</t>
  </si>
  <si>
    <t xml:space="preserve">Remuneração de serviços de natureza eventual (Instrutores, palestrantes, substituições e outros serviços)</t>
  </si>
  <si>
    <t xml:space="preserve">Locação de imóvel </t>
  </si>
  <si>
    <t xml:space="preserve">2.4. Material de Consumo</t>
  </si>
  <si>
    <t xml:space="preserve">Material de expediente, tecnologia da informação e suprimento de informática</t>
  </si>
  <si>
    <t xml:space="preserve">Material didático, pedagógico</t>
  </si>
  <si>
    <t xml:space="preserve">Material de limpeza, conservação e higiene</t>
  </si>
  <si>
    <t xml:space="preserve">Material de copa e cozinha</t>
  </si>
  <si>
    <t xml:space="preserve">Gêneros alimentícios</t>
  </si>
  <si>
    <t xml:space="preserve">2.5 Equipamento e Material Permanente</t>
  </si>
  <si>
    <t xml:space="preserve"> Equipamento e Material Permanente</t>
  </si>
  <si>
    <t xml:space="preserve">TOTAL DAS DESPESAS</t>
  </si>
  <si>
    <t xml:space="preserve">3. Despesas indiretas</t>
  </si>
  <si>
    <t xml:space="preserve">3.1. Serviço de Terceiros Pessoa Jurídica</t>
  </si>
  <si>
    <t xml:space="preserve">Contas públicas (Energia, telefone, celular, água)</t>
  </si>
  <si>
    <t xml:space="preserve">Fornecimento de alimentação</t>
  </si>
  <si>
    <t xml:space="preserve">Locação de imóvel com codomínio</t>
  </si>
  <si>
    <t xml:space="preserve">Locação de veículo com e sem motorista, com e sem combustível</t>
  </si>
  <si>
    <t xml:space="preserve">Serviço de apoio logístico para eventos e capacitações</t>
  </si>
  <si>
    <t xml:space="preserve">Serviços gráficos e reprográficos</t>
  </si>
  <si>
    <t xml:space="preserve">Material de Consumo</t>
  </si>
  <si>
    <t xml:space="preserve">Combustíveis e lubrificantes</t>
  </si>
  <si>
    <t xml:space="preserve">Material didático e pedagógico</t>
  </si>
  <si>
    <t xml:space="preserve">Material para limpeza, conservação e higiene</t>
  </si>
  <si>
    <t xml:space="preserve">Material personalizado para eventos</t>
  </si>
  <si>
    <t xml:space="preserve">Vestuário e uniforme em geral</t>
  </si>
  <si>
    <t xml:space="preserve">5.2. Serviços de Terceiros Pessoa Física</t>
  </si>
  <si>
    <t xml:space="preserve">Remuneração de serviços de natureza eventual nas áreas administrativa, técnica e
operacional (assessoria técnica, serviços contábeis, jurídicos, etc)</t>
  </si>
  <si>
    <t xml:space="preserve">TOTAL DAS DESPESAS INDIRETAS</t>
  </si>
  <si>
    <t xml:space="preserve">VALOR TOTAL DO PROJETO</t>
  </si>
  <si>
    <t xml:space="preserve">LOTE 03 - CREAS REGIONAL III (VALE DO JAGUARIBE)</t>
  </si>
  <si>
    <t xml:space="preserve">VENCIMENTOS E  VANTAGENS</t>
  </si>
  <si>
    <t xml:space="preserve">DESCRIÇÃO</t>
  </si>
  <si>
    <t xml:space="preserve">UNIDADE</t>
  </si>
  <si>
    <t xml:space="preserve">QUANT.</t>
  </si>
  <si>
    <t xml:space="preserve">VALOR UNITÁRIO</t>
  </si>
  <si>
    <t xml:space="preserve">VALOR TOTAL</t>
  </si>
  <si>
    <t xml:space="preserve">Pagamento de Pessoal ,  vantagens e encargos </t>
  </si>
  <si>
    <t xml:space="preserve">TOTAL VENCIMENTOS  E VANTAGENS</t>
  </si>
  <si>
    <t xml:space="preserve">DIÁRIAS E AJUDA DE CUSTO</t>
  </si>
  <si>
    <t xml:space="preserve">Und</t>
  </si>
  <si>
    <t xml:space="preserve">TOTAL SERVIÇO DE TERCEIRO PESSOA JURÍDICA</t>
  </si>
  <si>
    <t xml:space="preserve">SERVIÇO DE TERCEIROS PESSOA JURÍDICA</t>
  </si>
  <si>
    <t xml:space="preserve">und</t>
  </si>
  <si>
    <r>
      <rPr>
        <b val="true"/>
        <sz val="10"/>
        <color rgb="FF000000"/>
        <rFont val="Arial"/>
        <family val="2"/>
        <charset val="1"/>
      </rPr>
      <t xml:space="preserve">Locação de veículo com combustível</t>
    </r>
    <r>
      <rPr>
        <sz val="10"/>
        <color rgb="FF000000"/>
        <rFont val="Arial"/>
        <family val="2"/>
        <charset val="1"/>
      </rPr>
      <t xml:space="preserve"> (Veículo com 04 portas/ Motor 1.6 / Sedam/ Com ar-condicionado/ Capacidade de 05 lugares/ Ano de fabricação e modelo não superior a 02 (dois) anos da data de contratação).</t>
    </r>
  </si>
  <si>
    <r>
      <rPr>
        <b val="true"/>
        <sz val="10"/>
        <color rgb="FF000000"/>
        <rFont val="Arial"/>
        <family val="2"/>
        <charset val="1"/>
      </rPr>
      <t xml:space="preserve">Serviço de apoio e infraestrutura logística para eventos, capacitações, seminários, encontros e feiras </t>
    </r>
    <r>
      <rPr>
        <sz val="10"/>
        <color rgb="FF000000"/>
        <rFont val="Arial"/>
        <family val="2"/>
        <charset val="1"/>
      </rPr>
      <t xml:space="preserve">( fornecimento de alimentação, locação de espaço fisico, confecção de blusas e bolsas com suas devidas logomarcas, locação de maquinas, equipamentos, serviços técnicos profissionais, serviços gráficos, cópias e reproduções de documentos e afins)</t>
    </r>
  </si>
  <si>
    <t xml:space="preserve">SERVIÇO DE TERCEIROS PESSOA FÍSICA</t>
  </si>
  <si>
    <t xml:space="preserve">TOTAL SERVIÇO DE TERCEIRO PESSOA FÍSICA</t>
  </si>
  <si>
    <t xml:space="preserve">MATERIAL DE CONSUMO</t>
  </si>
  <si>
    <t xml:space="preserve">MATERIAL DE EXPEDIENTE, TECNOLOGIA DA INFORMAÇÃO E SUPRIMENTO DE INFORMÁTICA</t>
  </si>
  <si>
    <t xml:space="preserve">Borracha branca com capa plástica cx com 24</t>
  </si>
  <si>
    <t xml:space="preserve">Cx</t>
  </si>
  <si>
    <t xml:space="preserve">Capa para encadernação A4 transparente com 100</t>
  </si>
  <si>
    <t xml:space="preserve">Pct</t>
  </si>
  <si>
    <t xml:space="preserve">Capa para encadernação A4 preta com 100</t>
  </si>
  <si>
    <t xml:space="preserve">Caderno universitário capa dura espiral 96 folhas</t>
  </si>
  <si>
    <t xml:space="preserve">Caneta tipo esferográfica (azul, preta e vermelho) - Cx. c/50</t>
  </si>
  <si>
    <t xml:space="preserve">Calculadora de mesa 12 dígitos</t>
  </si>
  <si>
    <t xml:space="preserve">Caixa plástica para arquivo morto</t>
  </si>
  <si>
    <t xml:space="preserve">Clip 2/0</t>
  </si>
  <si>
    <t xml:space="preserve">Clip 6/0</t>
  </si>
  <si>
    <t xml:space="preserve">Envelope ½ A4 amarelo 16x23 com 100 und</t>
  </si>
  <si>
    <t xml:space="preserve">Espiral encadernação  09mm com 100 und</t>
  </si>
  <si>
    <t xml:space="preserve">Espiral encadernação  12mm com 100 und</t>
  </si>
  <si>
    <t xml:space="preserve">Espiral encadernação  17mm com 100 und</t>
  </si>
  <si>
    <t xml:space="preserve">Fita adesiva transparente estreita 12mmx30m</t>
  </si>
  <si>
    <t xml:space="preserve">Fita adesiva transparente larga 45mmx45m</t>
  </si>
  <si>
    <t xml:space="preserve">Extrator de grampo</t>
  </si>
  <si>
    <t xml:space="preserve">Envelope A4 amarelo </t>
  </si>
  <si>
    <t xml:space="preserve">Fita corretiva 5m x 5mm</t>
  </si>
  <si>
    <t xml:space="preserve">Fita Gomada 38 X 50</t>
  </si>
  <si>
    <t xml:space="preserve">Grampeador de mesa  26/06  20 folhas</t>
  </si>
  <si>
    <t xml:space="preserve">Grampeador de mesa grande 100 folhas</t>
  </si>
  <si>
    <t xml:space="preserve">Grampo para grampeador 26/06 galvanizado cx com 5000 unid</t>
  </si>
  <si>
    <t xml:space="preserve">Grampo para grampeador 23/13 galvanizado cx com 5000 unid</t>
  </si>
  <si>
    <t xml:space="preserve">Grampo tipo trilho plástico c/ 50 unid</t>
  </si>
  <si>
    <t xml:space="preserve">Elástico amarela nº 18 pct c/ 100 unid</t>
  </si>
  <si>
    <t xml:space="preserve">Livro de protocolo</t>
  </si>
  <si>
    <t xml:space="preserve">Molha dedos</t>
  </si>
  <si>
    <t xml:space="preserve">Marca Texto - cores variadas</t>
  </si>
  <si>
    <t xml:space="preserve">Notas Adesivas Pct. C/4 blocos – 38mmx50mm</t>
  </si>
  <si>
    <t xml:space="preserve">Pct.</t>
  </si>
  <si>
    <t xml:space="preserve">Notas adesivas 76mm x 76mm  100 folhas</t>
  </si>
  <si>
    <t xml:space="preserve">Organizador de documentos triplo vertical</t>
  </si>
  <si>
    <t xml:space="preserve">Papel A4 – Resma c/500fls.</t>
  </si>
  <si>
    <t xml:space="preserve">Rsma </t>
  </si>
  <si>
    <t xml:space="preserve">Papel 60kg colorido c/ 50 fls</t>
  </si>
  <si>
    <t xml:space="preserve">Pasta A4 catálogo com 60 sacos</t>
  </si>
  <si>
    <t xml:space="preserve">Pasta grampo plástica trilho</t>
  </si>
  <si>
    <t xml:space="preserve">Pasta prendendor </t>
  </si>
  <si>
    <t xml:space="preserve">Pasta sanfonada</t>
  </si>
  <si>
    <t xml:space="preserve">Pasta aba elástico plástica 55mm</t>
  </si>
  <si>
    <t xml:space="preserve">Pasta aba elástico plástica 17mm </t>
  </si>
  <si>
    <t xml:space="preserve">Prendedor de papel grande</t>
  </si>
  <si>
    <t xml:space="preserve">Prendedor de papel média</t>
  </si>
  <si>
    <t xml:space="preserve">Pasta plástica transparente com elástico</t>
  </si>
  <si>
    <t xml:space="preserve">Perfurador 50 folhas </t>
  </si>
  <si>
    <t xml:space="preserve">Pasta AZ</t>
  </si>
  <si>
    <t xml:space="preserve">Organizador com porta lápis</t>
  </si>
  <si>
    <t xml:space="preserve">Prancheta  acrílica</t>
  </si>
  <si>
    <t xml:space="preserve">Régua 30 cm</t>
  </si>
  <si>
    <t xml:space="preserve">Tesoura grande com ponta</t>
  </si>
  <si>
    <t xml:space="preserve">Pen Drive 32GB</t>
  </si>
  <si>
    <t xml:space="preserve">Tonner</t>
  </si>
  <si>
    <t xml:space="preserve">Cartucho colorido 662</t>
  </si>
  <si>
    <t xml:space="preserve">Cartucho Preto e branco 662</t>
  </si>
  <si>
    <t xml:space="preserve">Cartucho colorido 74</t>
  </si>
  <si>
    <t xml:space="preserve">Cartucho Preto e branco  74</t>
  </si>
  <si>
    <t xml:space="preserve">SUBTOTAL</t>
  </si>
  <si>
    <t xml:space="preserve">MATERIAL DIDÁTICO E PEDAGÓGICO</t>
  </si>
  <si>
    <t xml:space="preserve">Apontador plástico com depósito</t>
  </si>
  <si>
    <t xml:space="preserve">Balão látex com 50 und n°7</t>
  </si>
  <si>
    <t xml:space="preserve">Barbante fitilho</t>
  </si>
  <si>
    <t xml:space="preserve">Rolo</t>
  </si>
  <si>
    <t xml:space="preserve">Bastão de cola quente fino 1Kg </t>
  </si>
  <si>
    <t xml:space="preserve">Bastão de cola quente grosso1Kg </t>
  </si>
  <si>
    <t xml:space="preserve">Borracha ponteira  c/100</t>
  </si>
  <si>
    <t xml:space="preserve">Caixa plástica organizadora com alça e trava</t>
  </si>
  <si>
    <t xml:space="preserve">Caneta hidrográfica ponta grossa c/12 und</t>
  </si>
  <si>
    <t xml:space="preserve">Cartolina comum 50 x 66cm (cores variadas)</t>
  </si>
  <si>
    <t xml:space="preserve">Fl</t>
  </si>
  <si>
    <t xml:space="preserve">Cartolina dupla face (cores variadas)</t>
  </si>
  <si>
    <t xml:space="preserve">Cola colorida c/ 6 cores</t>
  </si>
  <si>
    <t xml:space="preserve">Cola com gliter c/ 6 cores</t>
  </si>
  <si>
    <t xml:space="preserve">Cola líquida branca 1l</t>
  </si>
  <si>
    <t xml:space="preserve">Cola para E.V.A. 35g</t>
  </si>
  <si>
    <t xml:space="preserve">Folha E.VA. 40 x 48cm (cores diversas)</t>
  </si>
  <si>
    <t xml:space="preserve">Jogo - Aprendendo os números</t>
  </si>
  <si>
    <t xml:space="preserve">Jogo - Aprendendo o Alfabeto</t>
  </si>
  <si>
    <t xml:space="preserve">Jogo - Quebra-Cabeça com 80 peças</t>
  </si>
  <si>
    <t xml:space="preserve">Jogo - Palavra Cruzada</t>
  </si>
  <si>
    <t xml:space="preserve">Lápis de cor c/12 und</t>
  </si>
  <si>
    <t xml:space="preserve">Lápis escolar preto nº 2</t>
  </si>
  <si>
    <t xml:space="preserve">Papel crepom</t>
  </si>
  <si>
    <t xml:space="preserve">Papel laminado 40x40cm (colorido)</t>
  </si>
  <si>
    <t xml:space="preserve">Papel madeira</t>
  </si>
  <si>
    <t xml:space="preserve">Pincel pintura nº 12 c/12 und</t>
  </si>
  <si>
    <t xml:space="preserve">Pincel pintura nº14 c/ 12und</t>
  </si>
  <si>
    <t xml:space="preserve">Pistola cola quente pequena</t>
  </si>
  <si>
    <t xml:space="preserve">Pistola cola quente grande</t>
  </si>
  <si>
    <t xml:space="preserve">Tesoura escolar sem ponta</t>
  </si>
  <si>
    <t xml:space="preserve">Tinta guache c/ 6 cores</t>
  </si>
  <si>
    <t xml:space="preserve">MATERIAL DE LIMPEZA, CONSERVAÇÃO E HIGIENE</t>
  </si>
  <si>
    <t xml:space="preserve">Acido muriático 5l</t>
  </si>
  <si>
    <t xml:space="preserve">Água Sanitária 5l</t>
  </si>
  <si>
    <t xml:space="preserve">Álcool em gel 70% 5l</t>
  </si>
  <si>
    <t xml:space="preserve">Álcool líquido 70% 5l</t>
  </si>
  <si>
    <t xml:space="preserve">Balde 20l</t>
  </si>
  <si>
    <t xml:space="preserve">Cera liquida 750ml</t>
  </si>
  <si>
    <t xml:space="preserve">Cloro ativo 700ml </t>
  </si>
  <si>
    <t xml:space="preserve">Desinfetante 5litro</t>
  </si>
  <si>
    <t xml:space="preserve">Detergente 5litro</t>
  </si>
  <si>
    <t xml:space="preserve">Dispensador de parede para álcool e sabonete</t>
  </si>
  <si>
    <t xml:space="preserve">Esponja de Aço</t>
  </si>
  <si>
    <t xml:space="preserve">Esponja Multiuso Dupla Face</t>
  </si>
  <si>
    <t xml:space="preserve">Flanela  microfibra</t>
  </si>
  <si>
    <t xml:space="preserve">Flanela 100% algodão</t>
  </si>
  <si>
    <t xml:space="preserve">Inseticida aerossol</t>
  </si>
  <si>
    <t xml:space="preserve">Limpador desengordurante 500ml</t>
  </si>
  <si>
    <t xml:space="preserve">Lixeira com tampa basculante 30l</t>
  </si>
  <si>
    <t xml:space="preserve">Lixeira de plastico com pedal 30l</t>
  </si>
  <si>
    <t xml:space="preserve">Lustra móveis 200ml</t>
  </si>
  <si>
    <t xml:space="preserve">Mop giratório com balde </t>
  </si>
  <si>
    <t xml:space="preserve">Multiuso clássico 500ml</t>
  </si>
  <si>
    <t xml:space="preserve">Odorizador de ambiente 360ml</t>
  </si>
  <si>
    <t xml:space="preserve">Pote</t>
  </si>
  <si>
    <t xml:space="preserve">Pá para lixo pequena </t>
  </si>
  <si>
    <t xml:space="preserve">Pano de chão 42 x 72</t>
  </si>
  <si>
    <t xml:space="preserve">Pano multiuso pct com 5 und</t>
  </si>
  <si>
    <t xml:space="preserve">Papel higiênico dupla face fardo c/ 4 x 16un</t>
  </si>
  <si>
    <t xml:space="preserve">Fardo</t>
  </si>
  <si>
    <t xml:space="preserve">Papel toalha folha dupla com 04 rolos</t>
  </si>
  <si>
    <t xml:space="preserve">Pastilha sanitária 40g</t>
  </si>
  <si>
    <t xml:space="preserve">Porta papel toalha</t>
  </si>
  <si>
    <t xml:space="preserve">Querosene 500ml</t>
  </si>
  <si>
    <t xml:space="preserve">Refil Mop</t>
  </si>
  <si>
    <t xml:space="preserve">Rodo de 40cm </t>
  </si>
  <si>
    <t xml:space="preserve">Sabão em Barra c/ 05 unidades</t>
  </si>
  <si>
    <t xml:space="preserve">Sabão em pó 500g </t>
  </si>
  <si>
    <t xml:space="preserve">Sabonete líquido 5litros</t>
  </si>
  <si>
    <t xml:space="preserve">Saco para lixo 100l c/100 und </t>
  </si>
  <si>
    <t xml:space="preserve"> Und </t>
  </si>
  <si>
    <t xml:space="preserve">Saco para lixo 200l c/ 100 und</t>
  </si>
  <si>
    <t xml:space="preserve"> Pct </t>
  </si>
  <si>
    <t xml:space="preserve">Saco para lixo 40l c/100 und </t>
  </si>
  <si>
    <t xml:space="preserve">Saco para lixo 60l c/100 und </t>
  </si>
  <si>
    <t xml:space="preserve">Toalha de papel c/ 1000 und interfolhada e com 2 dobras</t>
  </si>
  <si>
    <t xml:space="preserve">Vassoura de pelo sintético 40cm.</t>
  </si>
  <si>
    <t xml:space="preserve">Vassoura multiuso nylon  </t>
  </si>
  <si>
    <t xml:space="preserve">Vassoura para sanitário c/ suporte</t>
  </si>
  <si>
    <t xml:space="preserve">MATERIAL DE COPA E COZINHA
</t>
  </si>
  <si>
    <t xml:space="preserve">Copo descartável de 50ml c/100</t>
  </si>
  <si>
    <t xml:space="preserve">Copo descartável de 180ml c/100</t>
  </si>
  <si>
    <t xml:space="preserve">GÊNEROS ALIMENTÍCIOS</t>
  </si>
  <si>
    <t xml:space="preserve">Açúcar 1kg.</t>
  </si>
  <si>
    <t xml:space="preserve">Kg.</t>
  </si>
  <si>
    <t xml:space="preserve">Café em pó 250gr.</t>
  </si>
  <si>
    <t xml:space="preserve">TOTAL CONSUMO</t>
  </si>
  <si>
    <t xml:space="preserve">DESPESAS INDIRETAS</t>
  </si>
  <si>
    <t xml:space="preserve">Vantagens e Vencimentos </t>
  </si>
  <si>
    <r>
      <rPr>
        <b val="true"/>
        <sz val="10"/>
        <color rgb="FF000000"/>
        <rFont val="Arial"/>
        <family val="2"/>
        <charset val="1"/>
      </rPr>
      <t xml:space="preserve">Serviço de terceiros Pessoa Jurídica</t>
    </r>
    <r>
      <rPr>
        <sz val="10"/>
        <color rgb="FF000000"/>
        <rFont val="Arial"/>
        <family val="2"/>
        <charset val="1"/>
      </rPr>
      <t xml:space="preserve"> ( contas públicas; fornecimento de alimentação; locação de imóvel com condomínio; locação de veículos com e sem motorista, com e sem gasolina; serviços de apoio logístico para eventos e capacitações; serviços de pequenos reparos de bens móveis e imóveis; serviços gráficos e reprográficos; serviços técnicos profissionais, assessoria, treinamentos e instrutoria) </t>
    </r>
  </si>
  <si>
    <r>
      <rPr>
        <b val="true"/>
        <sz val="10"/>
        <color rgb="FF000000"/>
        <rFont val="Arial"/>
        <family val="2"/>
        <charset val="1"/>
      </rPr>
      <t xml:space="preserve">Material de Consumo </t>
    </r>
    <r>
      <rPr>
        <sz val="10"/>
        <color rgb="FF000000"/>
        <rFont val="Arial"/>
        <family val="2"/>
        <charset val="1"/>
      </rPr>
      <t xml:space="preserve">(Combustíveis e lubrificantes; Gêneros alimentícios; Material de expediente, didático e pedagógico; Material de tecnologia da informação e suprimentos de informática; Material para limpeza, conservação e higiene; Material personalizado para eventos; Vestuário e uniforme em geral)</t>
    </r>
  </si>
  <si>
    <r>
      <rPr>
        <b val="true"/>
        <sz val="10"/>
        <color rgb="FF000000"/>
        <rFont val="Arial"/>
        <family val="2"/>
        <charset val="1"/>
      </rPr>
      <t xml:space="preserve">Serviços de Terceiros Pessoa Fisica (</t>
    </r>
    <r>
      <rPr>
        <sz val="10"/>
        <color rgb="FF111111"/>
        <rFont val="Arial"/>
        <family val="2"/>
        <charset val="1"/>
      </rPr>
      <t xml:space="preserve">Remuneração de serviços de natureza eventual nas áreas administrativa, técnica e operacional:assessoria técnica, serviços contábeis, jurídicos, etc</t>
    </r>
  </si>
</sst>
</file>

<file path=xl/styles.xml><?xml version="1.0" encoding="utf-8"?>
<styleSheet xmlns="http://schemas.openxmlformats.org/spreadsheetml/2006/main">
  <numFmts count="12">
    <numFmt numFmtId="164" formatCode="General"/>
    <numFmt numFmtId="165" formatCode="_-&quot;R$ &quot;* #,##0.00_-;&quot;-R$ &quot;* #,##0.00_-;_-&quot;R$ &quot;* \-??_-;_-@_-"/>
    <numFmt numFmtId="166" formatCode="_(&quot;R$ &quot;* #,##0.00_);_(&quot;R$ &quot;* \(#,##0.00\);_(&quot;R$ &quot;* \-??_);_(@_)"/>
    <numFmt numFmtId="167" formatCode="_(* #,##0.00_);_(* \(#,##0.00\);_(* \-??_);_(@_)"/>
    <numFmt numFmtId="168" formatCode="0.00"/>
    <numFmt numFmtId="169" formatCode="0"/>
    <numFmt numFmtId="170" formatCode="_-[$R$-416]\ * #,##0.00_-;\-[$R$-416]\ * #,##0.00_-;_-[$R$-416]\ * \-??_-;_-@_-"/>
    <numFmt numFmtId="171" formatCode="[$R$-416]\ #,##0.00;[RED]\-[$R$-416]\ #,##0.00"/>
    <numFmt numFmtId="172" formatCode="#,##0.00"/>
    <numFmt numFmtId="173" formatCode="_-* #,##0.00_-;\-* #,##0.00_-;_-* \-??_-;_-@_-"/>
    <numFmt numFmtId="174" formatCode="&quot;R$ &quot;#,##0.00"/>
    <numFmt numFmtId="175" formatCode="_-* #,##0.000000_-;\-* #,##0.000000_-;_-* \-??_-;_-@_-"/>
  </numFmts>
  <fonts count="16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2"/>
      <charset val="1"/>
    </font>
    <font>
      <b val="true"/>
      <sz val="9"/>
      <name val="Arial"/>
      <family val="2"/>
      <charset val="1"/>
    </font>
    <font>
      <sz val="9"/>
      <name val="Arial"/>
      <family val="2"/>
      <charset val="1"/>
    </font>
    <font>
      <b val="true"/>
      <sz val="9"/>
      <color rgb="FF1C1C1C"/>
      <name val="Arial"/>
      <family val="2"/>
      <charset val="1"/>
    </font>
    <font>
      <sz val="9"/>
      <color rgb="FF1C1C1C"/>
      <name val="Arial"/>
      <family val="2"/>
      <charset val="1"/>
    </font>
    <font>
      <sz val="9"/>
      <color rgb="FF000000"/>
      <name val="Arial"/>
      <family val="2"/>
      <charset val="1"/>
    </font>
    <font>
      <b val="true"/>
      <sz val="9"/>
      <color rgb="FF111111"/>
      <name val="Arial"/>
      <family val="2"/>
      <charset val="1"/>
    </font>
    <font>
      <sz val="9"/>
      <color rgb="FF111111"/>
      <name val="Arial"/>
      <family val="2"/>
      <charset val="1"/>
    </font>
    <font>
      <sz val="10"/>
      <color rgb="FF000000"/>
      <name val="Arial"/>
      <family val="2"/>
      <charset val="1"/>
    </font>
    <font>
      <b val="true"/>
      <sz val="10"/>
      <color rgb="FF000000"/>
      <name val="Arial"/>
      <family val="2"/>
      <charset val="1"/>
    </font>
    <font>
      <b val="true"/>
      <sz val="10"/>
      <name val="Arial"/>
      <family val="2"/>
      <charset val="1"/>
    </font>
    <font>
      <sz val="10"/>
      <color rgb="FF111111"/>
      <name val="Arial"/>
      <family val="2"/>
      <charset val="1"/>
    </font>
  </fonts>
  <fills count="10">
    <fill>
      <patternFill patternType="none"/>
    </fill>
    <fill>
      <patternFill patternType="gray125"/>
    </fill>
    <fill>
      <patternFill patternType="solid">
        <fgColor rgb="FFFFFFFF"/>
        <bgColor rgb="FFE7E6E6"/>
      </patternFill>
    </fill>
    <fill>
      <patternFill patternType="solid">
        <fgColor rgb="FFFFCC00"/>
        <bgColor rgb="FFFFFF00"/>
      </patternFill>
    </fill>
    <fill>
      <patternFill patternType="solid">
        <fgColor rgb="FF969696"/>
        <bgColor rgb="FF808080"/>
      </patternFill>
    </fill>
    <fill>
      <patternFill patternType="solid">
        <fgColor rgb="FFC0C0C0"/>
        <bgColor rgb="FFCCCCCC"/>
      </patternFill>
    </fill>
    <fill>
      <patternFill patternType="solid">
        <fgColor rgb="FFDDDDDD"/>
        <bgColor rgb="FFE7E6E6"/>
      </patternFill>
    </fill>
    <fill>
      <patternFill patternType="solid">
        <fgColor rgb="FFCCCCCC"/>
        <bgColor rgb="FFC0C0C0"/>
      </patternFill>
    </fill>
    <fill>
      <patternFill patternType="solid">
        <fgColor rgb="FFFFFF00"/>
        <bgColor rgb="FFFFFF00"/>
      </patternFill>
    </fill>
    <fill>
      <patternFill patternType="solid">
        <fgColor rgb="FFE7E6E6"/>
        <bgColor rgb="FFDDDDDD"/>
      </patternFill>
    </fill>
  </fills>
  <borders count="11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/>
      <top style="thin"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hair"/>
      <right style="hair"/>
      <top style="hair"/>
      <bottom style="hair"/>
      <diagonal/>
    </border>
    <border diagonalUp="false" diagonalDown="false">
      <left/>
      <right style="thin"/>
      <top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/>
      <right/>
      <top/>
      <bottom style="thin"/>
      <diagonal/>
    </border>
    <border diagonalUp="false" diagonalDown="false">
      <left style="medium"/>
      <right/>
      <top/>
      <bottom style="medium"/>
      <diagonal/>
    </border>
    <border diagonalUp="false" diagonalDown="false">
      <left style="medium"/>
      <right/>
      <top style="medium"/>
      <bottom/>
      <diagonal/>
    </border>
  </borders>
  <cellStyleXfs count="29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167" fontId="4" fillId="0" borderId="0" applyFont="true" applyBorder="false" applyAlignment="true" applyProtection="false">
      <alignment horizontal="general" vertical="bottom" textRotation="0" wrapText="false" indent="0" shrinkToFit="false"/>
    </xf>
    <xf numFmtId="41" fontId="1" fillId="0" borderId="0" applyFont="true" applyBorder="false" applyAlignment="false" applyProtection="false"/>
    <xf numFmtId="166" fontId="4" fillId="0" borderId="0" applyFont="true" applyBorder="false" applyAlignment="true" applyProtection="false">
      <alignment horizontal="general" vertical="bottom" textRotation="0" wrapText="false" indent="0" shrinkToFit="false"/>
    </xf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6" fontId="4" fillId="0" borderId="0" applyFont="true" applyBorder="false" applyAlignment="true" applyProtection="false">
      <alignment horizontal="general" vertical="bottom" textRotation="0" wrapText="false" indent="0" shrinkToFit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7" fontId="4" fillId="0" borderId="0" applyFont="true" applyBorder="false" applyAlignment="true" applyProtection="false">
      <alignment horizontal="general" vertical="bottom" textRotation="0" wrapText="false" indent="0" shrinkToFit="false"/>
    </xf>
  </cellStyleXfs>
  <cellXfs count="12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2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3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2" borderId="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5" fillId="4" borderId="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5" fillId="4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4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4" borderId="1" xfId="0" applyFont="true" applyBorder="true" applyAlignment="true" applyProtection="false">
      <alignment horizontal="center" vertical="center" textRotation="0" wrapText="false" indent="0" shrinkToFit="true"/>
      <protection locked="true" hidden="false"/>
    </xf>
    <xf numFmtId="164" fontId="6" fillId="0" borderId="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8" fontId="6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6" fillId="0" borderId="1" xfId="17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6" fillId="0" borderId="1" xfId="17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6" fontId="6" fillId="0" borderId="1" xfId="17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6" fillId="0" borderId="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6" fillId="0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9" fontId="6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3" borderId="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5" fillId="3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5" fillId="3" borderId="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5" fillId="3" borderId="1" xfId="17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5" fillId="5" borderId="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6" fillId="0" borderId="1" xfId="15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5" fillId="3" borderId="1" xfId="0" applyFont="true" applyBorder="true" applyAlignment="true" applyProtection="false">
      <alignment horizontal="left" vertical="center" textRotation="0" wrapText="false" indent="0" shrinkToFit="true"/>
      <protection locked="true" hidden="false"/>
    </xf>
    <xf numFmtId="164" fontId="5" fillId="5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5" borderId="1" xfId="0" applyFont="true" applyBorder="true" applyAlignment="true" applyProtection="false">
      <alignment horizontal="left" vertical="center" textRotation="0" wrapText="true" indent="0" shrinkToFit="true"/>
      <protection locked="true" hidden="false"/>
    </xf>
    <xf numFmtId="164" fontId="7" fillId="5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0" fontId="7" fillId="5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0" borderId="1" xfId="0" applyFont="true" applyBorder="true" applyAlignment="true" applyProtection="false">
      <alignment horizontal="left" vertical="center" textRotation="0" wrapText="false" indent="0" shrinkToFit="true"/>
      <protection locked="true" hidden="false"/>
    </xf>
    <xf numFmtId="167" fontId="8" fillId="2" borderId="1" xfId="15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9" fillId="0" borderId="1" xfId="0" applyFont="true" applyBorder="true" applyAlignment="true" applyProtection="false">
      <alignment horizontal="justify" vertical="center" textRotation="0" wrapText="true" indent="0" shrinkToFit="true"/>
      <protection locked="true" hidden="false"/>
    </xf>
    <xf numFmtId="164" fontId="9" fillId="0" borderId="1" xfId="0" applyFont="true" applyBorder="true" applyAlignment="true" applyProtection="false">
      <alignment horizontal="left" vertical="center" textRotation="0" wrapText="false" indent="0" shrinkToFit="true"/>
      <protection locked="true" hidden="false"/>
    </xf>
    <xf numFmtId="164" fontId="9" fillId="0" borderId="1" xfId="0" applyFont="true" applyBorder="true" applyAlignment="true" applyProtection="false">
      <alignment horizontal="left" vertical="center" textRotation="0" wrapText="true" indent="0" shrinkToFit="true"/>
      <protection locked="true" hidden="false"/>
    </xf>
    <xf numFmtId="167" fontId="9" fillId="2" borderId="1" xfId="15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0" fillId="5" borderId="1" xfId="0" applyFont="true" applyBorder="true" applyAlignment="true" applyProtection="false">
      <alignment horizontal="left" vertical="center" textRotation="0" wrapText="true" indent="0" shrinkToFit="true"/>
      <protection locked="true" hidden="false"/>
    </xf>
    <xf numFmtId="170" fontId="10" fillId="5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1" fillId="0" borderId="1" xfId="0" applyFont="true" applyBorder="true" applyAlignment="true" applyProtection="false">
      <alignment horizontal="left" vertical="center" textRotation="0" wrapText="false" indent="0" shrinkToFit="true"/>
      <protection locked="true" hidden="false"/>
    </xf>
    <xf numFmtId="167" fontId="11" fillId="2" borderId="1" xfId="15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7" fontId="11" fillId="0" borderId="1" xfId="15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0" fillId="3" borderId="1" xfId="0" applyFont="true" applyBorder="true" applyAlignment="true" applyProtection="false">
      <alignment horizontal="left" vertical="center" textRotation="0" wrapText="false" indent="0" shrinkToFit="true"/>
      <protection locked="true" hidden="false"/>
    </xf>
    <xf numFmtId="167" fontId="10" fillId="3" borderId="1" xfId="1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1" fontId="5" fillId="3" borderId="1" xfId="17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0" fillId="5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1" fillId="0" borderId="1" xfId="0" applyFont="true" applyBorder="true" applyAlignment="true" applyProtection="false">
      <alignment horizontal="left" vertical="center" textRotation="0" wrapText="true" indent="0" shrinkToFit="true"/>
      <protection locked="true" hidden="false"/>
    </xf>
    <xf numFmtId="166" fontId="5" fillId="3" borderId="1" xfId="17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2" fontId="5" fillId="3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2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12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3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3" fillId="6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3" fillId="6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2" fillId="6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2" fillId="6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2" fillId="6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2" fillId="0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2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4" fillId="0" borderId="1" xfId="17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3" fillId="2" borderId="4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6" fontId="14" fillId="0" borderId="1" xfId="17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3" fillId="6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4" fillId="0" borderId="1" xfId="17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3" fillId="2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6" fontId="14" fillId="0" borderId="1" xfId="17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4" fillId="0" borderId="0" xfId="17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3" fillId="0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9" fontId="12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3" fillId="7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6" fontId="14" fillId="7" borderId="1" xfId="17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2" fillId="0" borderId="2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73" fontId="12" fillId="0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3" fillId="6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3" fillId="6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2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2" fillId="0" borderId="1" xfId="17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5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9" fontId="12" fillId="0" borderId="1" xfId="17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12" fillId="0" borderId="1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12" fillId="0" borderId="4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12" fillId="0" borderId="4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12" fillId="0" borderId="6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2" fillId="0" borderId="7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2" fillId="0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5" fillId="0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2" fillId="0" borderId="7" xfId="17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5" fillId="8" borderId="7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6" fontId="13" fillId="8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3" fillId="7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4" fillId="0" borderId="7" xfId="17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6" fontId="12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2" fillId="2" borderId="1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4" fontId="12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2" fillId="0" borderId="1" xfId="27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2" fillId="0" borderId="1" xfId="25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2" fillId="0" borderId="1" xfId="25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12" fillId="0" borderId="1" xfId="24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2" fillId="0" borderId="1" xfId="25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5" fillId="0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71" fontId="12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5" fillId="8" borderId="1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13" fillId="7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3" fillId="9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4" fillId="0" borderId="0" xfId="17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72" fontId="12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2" fillId="0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2" fillId="0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74" fontId="12" fillId="0" borderId="1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73" fontId="12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75" fontId="12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2" fillId="0" borderId="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74" fontId="13" fillId="8" borderId="1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73" fontId="13" fillId="7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3" fillId="2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3" fillId="7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3" fillId="7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3" fillId="0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3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3" fillId="2" borderId="1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4" fontId="12" fillId="0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3" fillId="2" borderId="9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4" fontId="13" fillId="2" borderId="10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4" fontId="12" fillId="0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14" fillId="9" borderId="1" xfId="17" applyFont="true" applyBorder="true" applyAlignment="true" applyProtection="true">
      <alignment horizontal="general" vertical="center" textRotation="0" wrapText="false" indent="0" shrinkToFit="false"/>
      <protection locked="true" hidden="false"/>
    </xf>
  </cellXfs>
  <cellStyles count="15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Moeda 2" xfId="20"/>
    <cellStyle name="Moeda 3" xfId="21"/>
    <cellStyle name="Moeda 4" xfId="22"/>
    <cellStyle name="Moeda 5" xfId="23"/>
    <cellStyle name="Moeda 8" xfId="24"/>
    <cellStyle name="Normal 18" xfId="25"/>
    <cellStyle name="Normal 2" xfId="26"/>
    <cellStyle name="Normal 2 10" xfId="27"/>
    <cellStyle name="Vírgula 2" xfId="28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E7E6E6"/>
      <rgbColor rgb="FFCCFFFF"/>
      <rgbColor rgb="FF660066"/>
      <rgbColor rgb="FFFF8080"/>
      <rgbColor rgb="FF0066CC"/>
      <rgbColor rgb="FFCCCCCC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DDDDDD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111111"/>
      <rgbColor rgb="FF333300"/>
      <rgbColor rgb="FF993300"/>
      <rgbColor rgb="FF993366"/>
      <rgbColor rgb="FF333399"/>
      <rgbColor rgb="FF1C1C1C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2.png"/>
</Relationships>
</file>

<file path=xl/drawings/_rels/drawing2.xml.rels><?xml version="1.0" encoding="UTF-8"?>
<Relationships xmlns="http://schemas.openxmlformats.org/package/2006/relationships"><Relationship Id="rId1" Type="http://schemas.openxmlformats.org/officeDocument/2006/relationships/image" Target="../media/image3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1</xdr:col>
      <xdr:colOff>683280</xdr:colOff>
      <xdr:row>0</xdr:row>
      <xdr:rowOff>109080</xdr:rowOff>
    </xdr:from>
    <xdr:to>
      <xdr:col>4</xdr:col>
      <xdr:colOff>296280</xdr:colOff>
      <xdr:row>8</xdr:row>
      <xdr:rowOff>56880</xdr:rowOff>
    </xdr:to>
    <xdr:pic>
      <xdr:nvPicPr>
        <xdr:cNvPr id="0" name="Figura 1" descr=""/>
        <xdr:cNvPicPr/>
      </xdr:nvPicPr>
      <xdr:blipFill>
        <a:blip r:embed="rId1"/>
        <a:stretch/>
      </xdr:blipFill>
      <xdr:spPr>
        <a:xfrm>
          <a:off x="2671200" y="109080"/>
          <a:ext cx="1909080" cy="142092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0</xdr:col>
      <xdr:colOff>1751400</xdr:colOff>
      <xdr:row>0</xdr:row>
      <xdr:rowOff>0</xdr:rowOff>
    </xdr:from>
    <xdr:to>
      <xdr:col>2</xdr:col>
      <xdr:colOff>109080</xdr:colOff>
      <xdr:row>8</xdr:row>
      <xdr:rowOff>45000</xdr:rowOff>
    </xdr:to>
    <xdr:pic>
      <xdr:nvPicPr>
        <xdr:cNvPr id="1" name="Figura 1_0" descr=""/>
        <xdr:cNvPicPr/>
      </xdr:nvPicPr>
      <xdr:blipFill>
        <a:blip r:embed="rId1"/>
        <a:stretch/>
      </xdr:blipFill>
      <xdr:spPr>
        <a:xfrm>
          <a:off x="1751400" y="0"/>
          <a:ext cx="1898280" cy="1345320"/>
        </a:xfrm>
        <a:prstGeom prst="rect">
          <a:avLst/>
        </a:prstGeom>
        <a:ln w="0">
          <a:noFill/>
        </a:ln>
      </xdr:spPr>
    </xdr:pic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_rels/sheet2.xml.rels><?xml version="1.0" encoding="UTF-8"?>
<Relationships xmlns="http://schemas.openxmlformats.org/package/2006/relationships"><Relationship Id="rId1" Type="http://schemas.openxmlformats.org/officeDocument/2006/relationships/drawing" Target="../drawings/drawing2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I91"/>
  <sheetViews>
    <sheetView showFormulas="false" showGridLines="true" showRowColHeaders="true" showZeros="true" rightToLeft="false" tabSelected="false" showOutlineSymbols="true" defaultGridColor="true" view="pageBreakPreview" topLeftCell="A76" colorId="64" zoomScale="100" zoomScaleNormal="100" zoomScalePageLayoutView="100" workbookViewId="0">
      <selection pane="topLeft" activeCell="I65" activeCellId="0" sqref="I65"/>
    </sheetView>
  </sheetViews>
  <sheetFormatPr defaultColWidth="11.65234375" defaultRowHeight="14.5" zeroHeight="false" outlineLevelRow="0" outlineLevelCol="0"/>
  <cols>
    <col collapsed="false" customWidth="true" hidden="false" outlineLevel="0" max="1" min="1" style="0" width="28.18"/>
    <col collapsed="false" customWidth="true" hidden="false" outlineLevel="0" max="3" min="3" style="0" width="9.27"/>
    <col collapsed="false" customWidth="true" hidden="false" outlineLevel="0" max="7" min="7" style="0" width="2.27"/>
    <col collapsed="false" customWidth="true" hidden="false" outlineLevel="0" max="8" min="8" style="0" width="17.82"/>
    <col collapsed="false" customWidth="true" hidden="false" outlineLevel="0" max="9" min="9" style="0" width="15.72"/>
  </cols>
  <sheetData>
    <row r="1" customFormat="false" ht="14.5" hidden="false" customHeight="false" outlineLevel="0" collapsed="false">
      <c r="A1" s="1"/>
      <c r="B1" s="1"/>
      <c r="C1" s="1"/>
      <c r="D1" s="1"/>
      <c r="E1" s="1"/>
      <c r="F1" s="1"/>
      <c r="G1" s="1"/>
      <c r="H1" s="1"/>
      <c r="I1" s="1"/>
    </row>
    <row r="2" customFormat="false" ht="14.5" hidden="false" customHeight="false" outlineLevel="0" collapsed="false">
      <c r="A2" s="1"/>
      <c r="B2" s="1"/>
      <c r="C2" s="1"/>
      <c r="D2" s="1"/>
      <c r="E2" s="1"/>
      <c r="F2" s="1"/>
      <c r="G2" s="1"/>
      <c r="H2" s="1"/>
      <c r="I2" s="1"/>
    </row>
    <row r="3" customFormat="false" ht="14.5" hidden="false" customHeight="false" outlineLevel="0" collapsed="false">
      <c r="A3" s="1"/>
      <c r="B3" s="1"/>
      <c r="C3" s="1"/>
      <c r="D3" s="1"/>
      <c r="E3" s="1"/>
      <c r="F3" s="1"/>
      <c r="G3" s="1"/>
      <c r="H3" s="1"/>
      <c r="I3" s="1"/>
    </row>
    <row r="4" customFormat="false" ht="14.5" hidden="false" customHeight="false" outlineLevel="0" collapsed="false">
      <c r="A4" s="1"/>
      <c r="B4" s="1"/>
      <c r="C4" s="1"/>
      <c r="D4" s="1"/>
      <c r="E4" s="1"/>
      <c r="F4" s="1"/>
      <c r="G4" s="1"/>
      <c r="H4" s="1"/>
      <c r="I4" s="1"/>
    </row>
    <row r="5" customFormat="false" ht="14.5" hidden="false" customHeight="false" outlineLevel="0" collapsed="false">
      <c r="A5" s="1"/>
      <c r="B5" s="1"/>
      <c r="C5" s="1"/>
      <c r="D5" s="1"/>
      <c r="E5" s="1"/>
      <c r="F5" s="1"/>
      <c r="G5" s="1"/>
      <c r="H5" s="1"/>
      <c r="I5" s="1"/>
    </row>
    <row r="6" customFormat="false" ht="14.5" hidden="false" customHeight="false" outlineLevel="0" collapsed="false">
      <c r="A6" s="1"/>
      <c r="B6" s="1"/>
      <c r="C6" s="1"/>
      <c r="D6" s="1"/>
      <c r="E6" s="1"/>
      <c r="F6" s="1"/>
      <c r="G6" s="1"/>
      <c r="H6" s="1"/>
      <c r="I6" s="1"/>
    </row>
    <row r="7" customFormat="false" ht="14.5" hidden="false" customHeight="false" outlineLevel="0" collapsed="false">
      <c r="A7" s="1"/>
      <c r="B7" s="1"/>
      <c r="C7" s="1"/>
      <c r="D7" s="1"/>
      <c r="E7" s="1"/>
      <c r="F7" s="1"/>
      <c r="G7" s="1"/>
      <c r="H7" s="1"/>
      <c r="I7" s="1"/>
    </row>
    <row r="8" customFormat="false" ht="14.5" hidden="false" customHeight="false" outlineLevel="0" collapsed="false">
      <c r="A8" s="1"/>
      <c r="B8" s="1"/>
      <c r="C8" s="1"/>
      <c r="D8" s="1"/>
      <c r="E8" s="1"/>
      <c r="F8" s="1"/>
      <c r="G8" s="1"/>
      <c r="H8" s="1"/>
      <c r="I8" s="1"/>
    </row>
    <row r="9" customFormat="false" ht="14.5" hidden="false" customHeight="false" outlineLevel="0" collapsed="false">
      <c r="A9" s="2" t="s">
        <v>0</v>
      </c>
      <c r="B9" s="2"/>
      <c r="C9" s="2"/>
      <c r="D9" s="2"/>
      <c r="E9" s="2"/>
      <c r="F9" s="2"/>
      <c r="G9" s="2"/>
      <c r="H9" s="2" t="s">
        <v>1</v>
      </c>
      <c r="I9" s="2"/>
    </row>
    <row r="10" customFormat="false" ht="14.5" hidden="false" customHeight="false" outlineLevel="0" collapsed="false">
      <c r="A10" s="2" t="s">
        <v>2</v>
      </c>
      <c r="B10" s="2"/>
      <c r="C10" s="2"/>
      <c r="D10" s="2"/>
      <c r="E10" s="2"/>
      <c r="F10" s="2"/>
      <c r="G10" s="2"/>
      <c r="H10" s="2" t="s">
        <v>3</v>
      </c>
      <c r="I10" s="2" t="s">
        <v>4</v>
      </c>
    </row>
    <row r="11" customFormat="false" ht="14.5" hidden="false" customHeight="false" outlineLevel="0" collapsed="false">
      <c r="A11" s="3" t="s">
        <v>5</v>
      </c>
      <c r="B11" s="3"/>
      <c r="C11" s="3"/>
      <c r="D11" s="3"/>
      <c r="E11" s="3"/>
      <c r="F11" s="3"/>
      <c r="G11" s="3"/>
      <c r="H11" s="3"/>
      <c r="I11" s="3"/>
    </row>
    <row r="12" customFormat="false" ht="14.5" hidden="false" customHeight="false" outlineLevel="0" collapsed="false">
      <c r="A12" s="3" t="s">
        <v>6</v>
      </c>
      <c r="B12" s="3"/>
      <c r="C12" s="3"/>
      <c r="D12" s="3"/>
      <c r="E12" s="3"/>
      <c r="F12" s="3"/>
      <c r="G12" s="3"/>
      <c r="H12" s="3"/>
      <c r="I12" s="3"/>
    </row>
    <row r="13" customFormat="false" ht="14.5" hidden="false" customHeight="false" outlineLevel="0" collapsed="false">
      <c r="A13" s="4" t="s">
        <v>7</v>
      </c>
      <c r="B13" s="5" t="s">
        <v>8</v>
      </c>
      <c r="C13" s="5" t="s">
        <v>9</v>
      </c>
      <c r="D13" s="4" t="s">
        <v>10</v>
      </c>
      <c r="E13" s="4"/>
      <c r="F13" s="4"/>
      <c r="G13" s="4"/>
      <c r="H13" s="5" t="s">
        <v>3</v>
      </c>
      <c r="I13" s="5" t="s">
        <v>11</v>
      </c>
    </row>
    <row r="14" customFormat="false" ht="23" hidden="false" customHeight="false" outlineLevel="0" collapsed="false">
      <c r="A14" s="4"/>
      <c r="B14" s="5"/>
      <c r="C14" s="5"/>
      <c r="D14" s="5" t="s">
        <v>12</v>
      </c>
      <c r="E14" s="6" t="s">
        <v>13</v>
      </c>
      <c r="F14" s="7" t="s">
        <v>14</v>
      </c>
      <c r="G14" s="7"/>
      <c r="H14" s="5"/>
      <c r="I14" s="5"/>
    </row>
    <row r="15" customFormat="false" ht="14.5" hidden="false" customHeight="false" outlineLevel="0" collapsed="false">
      <c r="A15" s="8" t="s">
        <v>15</v>
      </c>
      <c r="B15" s="9" t="s">
        <v>16</v>
      </c>
      <c r="C15" s="10" t="n">
        <v>1</v>
      </c>
      <c r="D15" s="11" t="n">
        <v>2700</v>
      </c>
      <c r="E15" s="12" t="n">
        <v>0</v>
      </c>
      <c r="F15" s="11" t="n">
        <f aca="false">D15+E15</f>
        <v>2700</v>
      </c>
      <c r="G15" s="11"/>
      <c r="H15" s="13" t="n">
        <f aca="false">F15*C15</f>
        <v>2700</v>
      </c>
      <c r="I15" s="13" t="n">
        <f aca="false">H15*12</f>
        <v>32400</v>
      </c>
    </row>
    <row r="16" customFormat="false" ht="14.5" hidden="false" customHeight="false" outlineLevel="0" collapsed="false">
      <c r="A16" s="14" t="s">
        <v>17</v>
      </c>
      <c r="B16" s="9" t="s">
        <v>16</v>
      </c>
      <c r="C16" s="10" t="n">
        <v>1</v>
      </c>
      <c r="D16" s="11" t="n">
        <v>1873.69</v>
      </c>
      <c r="E16" s="12" t="n">
        <v>0</v>
      </c>
      <c r="F16" s="11" t="n">
        <f aca="false">D16+E16</f>
        <v>1873.69</v>
      </c>
      <c r="G16" s="11"/>
      <c r="H16" s="13" t="n">
        <f aca="false">F16*C16</f>
        <v>1873.69</v>
      </c>
      <c r="I16" s="13" t="n">
        <f aca="false">H16*12</f>
        <v>22484.28</v>
      </c>
    </row>
    <row r="17" customFormat="false" ht="14.5" hidden="false" customHeight="false" outlineLevel="0" collapsed="false">
      <c r="A17" s="15" t="s">
        <v>18</v>
      </c>
      <c r="B17" s="9" t="s">
        <v>16</v>
      </c>
      <c r="C17" s="10" t="n">
        <v>4</v>
      </c>
      <c r="D17" s="11" t="n">
        <v>2700</v>
      </c>
      <c r="E17" s="12" t="n">
        <v>0</v>
      </c>
      <c r="F17" s="11" t="n">
        <f aca="false">D17+E17</f>
        <v>2700</v>
      </c>
      <c r="G17" s="11"/>
      <c r="H17" s="13" t="n">
        <f aca="false">F17*C17</f>
        <v>10800</v>
      </c>
      <c r="I17" s="13" t="n">
        <f aca="false">H17*12</f>
        <v>129600</v>
      </c>
    </row>
    <row r="18" customFormat="false" ht="14.5" hidden="false" customHeight="false" outlineLevel="0" collapsed="false">
      <c r="A18" s="14" t="s">
        <v>19</v>
      </c>
      <c r="B18" s="9" t="s">
        <v>16</v>
      </c>
      <c r="C18" s="10" t="n">
        <v>1</v>
      </c>
      <c r="D18" s="11" t="n">
        <v>1155</v>
      </c>
      <c r="E18" s="12" t="n">
        <v>0</v>
      </c>
      <c r="F18" s="11" t="n">
        <v>1115</v>
      </c>
      <c r="G18" s="11"/>
      <c r="H18" s="13" t="n">
        <f aca="false">F18*C18</f>
        <v>1115</v>
      </c>
      <c r="I18" s="13" t="n">
        <f aca="false">H18*12</f>
        <v>13380</v>
      </c>
    </row>
    <row r="19" customFormat="false" ht="14.5" hidden="false" customHeight="false" outlineLevel="0" collapsed="false">
      <c r="A19" s="14" t="s">
        <v>20</v>
      </c>
      <c r="B19" s="9" t="s">
        <v>16</v>
      </c>
      <c r="C19" s="10" t="n">
        <v>3</v>
      </c>
      <c r="D19" s="11" t="n">
        <v>1350</v>
      </c>
      <c r="E19" s="12" t="n">
        <v>0</v>
      </c>
      <c r="F19" s="11" t="n">
        <v>1350</v>
      </c>
      <c r="G19" s="11"/>
      <c r="H19" s="13" t="n">
        <f aca="false">F19*C19</f>
        <v>4050</v>
      </c>
      <c r="I19" s="13" t="n">
        <f aca="false">H19*12</f>
        <v>48600</v>
      </c>
    </row>
    <row r="20" customFormat="false" ht="14.5" hidden="false" customHeight="false" outlineLevel="0" collapsed="false">
      <c r="A20" s="15" t="s">
        <v>21</v>
      </c>
      <c r="B20" s="9" t="s">
        <v>16</v>
      </c>
      <c r="C20" s="16" t="n">
        <v>2</v>
      </c>
      <c r="D20" s="11" t="n">
        <v>2700</v>
      </c>
      <c r="E20" s="12" t="n">
        <v>0</v>
      </c>
      <c r="F20" s="11" t="n">
        <v>2700</v>
      </c>
      <c r="G20" s="11"/>
      <c r="H20" s="13" t="n">
        <f aca="false">F20*C20</f>
        <v>5400</v>
      </c>
      <c r="I20" s="13" t="n">
        <f aca="false">H20*12</f>
        <v>64800</v>
      </c>
    </row>
    <row r="21" customFormat="false" ht="14.5" hidden="false" customHeight="false" outlineLevel="0" collapsed="false">
      <c r="A21" s="15" t="s">
        <v>22</v>
      </c>
      <c r="B21" s="9" t="s">
        <v>16</v>
      </c>
      <c r="C21" s="16" t="n">
        <v>1</v>
      </c>
      <c r="D21" s="11" t="n">
        <v>3500</v>
      </c>
      <c r="E21" s="12" t="s">
        <v>23</v>
      </c>
      <c r="F21" s="11" t="n">
        <v>3500</v>
      </c>
      <c r="G21" s="11"/>
      <c r="H21" s="13" t="n">
        <f aca="false">F21*C21</f>
        <v>3500</v>
      </c>
      <c r="I21" s="13" t="n">
        <f aca="false">H21*12</f>
        <v>42000</v>
      </c>
    </row>
    <row r="22" customFormat="false" ht="14.5" hidden="false" customHeight="false" outlineLevel="0" collapsed="false">
      <c r="A22" s="15" t="s">
        <v>24</v>
      </c>
      <c r="B22" s="9" t="s">
        <v>16</v>
      </c>
      <c r="C22" s="16" t="n">
        <v>3</v>
      </c>
      <c r="D22" s="11" t="n">
        <v>2700</v>
      </c>
      <c r="E22" s="12" t="n">
        <v>0</v>
      </c>
      <c r="F22" s="11" t="n">
        <v>2700</v>
      </c>
      <c r="G22" s="11"/>
      <c r="H22" s="13" t="n">
        <f aca="false">F22*C22</f>
        <v>8100</v>
      </c>
      <c r="I22" s="13" t="n">
        <f aca="false">H22*12</f>
        <v>97200</v>
      </c>
    </row>
    <row r="23" customFormat="false" ht="14.5" hidden="false" customHeight="false" outlineLevel="0" collapsed="false">
      <c r="A23" s="15" t="s">
        <v>25</v>
      </c>
      <c r="B23" s="9" t="s">
        <v>26</v>
      </c>
      <c r="C23" s="10" t="n">
        <v>2</v>
      </c>
      <c r="D23" s="11" t="n">
        <v>1155</v>
      </c>
      <c r="E23" s="13" t="n">
        <f aca="false">D23*20%</f>
        <v>231</v>
      </c>
      <c r="F23" s="11" t="n">
        <f aca="false">D23+E23</f>
        <v>1386</v>
      </c>
      <c r="G23" s="11"/>
      <c r="H23" s="13" t="n">
        <f aca="false">F23*C23</f>
        <v>2772</v>
      </c>
      <c r="I23" s="13" t="n">
        <f aca="false">H23*12</f>
        <v>33264</v>
      </c>
    </row>
    <row r="24" customFormat="false" ht="14.5" hidden="false" customHeight="false" outlineLevel="0" collapsed="false">
      <c r="A24" s="15" t="s">
        <v>27</v>
      </c>
      <c r="B24" s="9" t="s">
        <v>16</v>
      </c>
      <c r="C24" s="10" t="n">
        <v>1</v>
      </c>
      <c r="D24" s="11" t="n">
        <v>1155</v>
      </c>
      <c r="E24" s="13" t="n">
        <v>0</v>
      </c>
      <c r="F24" s="11" t="n">
        <f aca="false">D24+E24</f>
        <v>1155</v>
      </c>
      <c r="G24" s="11"/>
      <c r="H24" s="13" t="n">
        <f aca="false">F24*C24</f>
        <v>1155</v>
      </c>
      <c r="I24" s="13" t="n">
        <f aca="false">H24*12</f>
        <v>13860</v>
      </c>
    </row>
    <row r="25" customFormat="false" ht="14.5" hidden="false" customHeight="false" outlineLevel="0" collapsed="false">
      <c r="A25" s="17" t="s">
        <v>28</v>
      </c>
      <c r="B25" s="17"/>
      <c r="C25" s="2" t="n">
        <f aca="false">SUM(C15:C24)</f>
        <v>19</v>
      </c>
      <c r="D25" s="18"/>
      <c r="E25" s="19"/>
      <c r="F25" s="2"/>
      <c r="G25" s="2"/>
      <c r="H25" s="20" t="n">
        <f aca="false">SUM(H15:H24)</f>
        <v>41465.69</v>
      </c>
      <c r="I25" s="20" t="n">
        <f aca="false">SUM(I15:I24)</f>
        <v>497588.28</v>
      </c>
    </row>
    <row r="26" customFormat="false" ht="14.5" hidden="false" customHeight="false" outlineLevel="0" collapsed="false">
      <c r="A26" s="21" t="s">
        <v>29</v>
      </c>
      <c r="B26" s="21"/>
      <c r="C26" s="21"/>
      <c r="D26" s="21"/>
      <c r="E26" s="21"/>
      <c r="F26" s="21"/>
      <c r="G26" s="21"/>
      <c r="H26" s="21"/>
      <c r="I26" s="21"/>
    </row>
    <row r="27" customFormat="false" ht="14.5" hidden="false" customHeight="false" outlineLevel="0" collapsed="false">
      <c r="A27" s="8" t="s">
        <v>30</v>
      </c>
      <c r="B27" s="8"/>
      <c r="C27" s="8"/>
      <c r="D27" s="8"/>
      <c r="E27" s="8"/>
      <c r="F27" s="8"/>
      <c r="G27" s="8"/>
      <c r="H27" s="12" t="n">
        <f aca="false">ROUND((H25*26.8%),2)</f>
        <v>11112.8</v>
      </c>
      <c r="I27" s="13" t="n">
        <f aca="false">H27*12</f>
        <v>133353.6</v>
      </c>
    </row>
    <row r="28" customFormat="false" ht="14.5" hidden="false" customHeight="false" outlineLevel="0" collapsed="false">
      <c r="A28" s="22" t="s">
        <v>31</v>
      </c>
      <c r="B28" s="22"/>
      <c r="C28" s="22"/>
      <c r="D28" s="22"/>
      <c r="E28" s="22"/>
      <c r="F28" s="22"/>
      <c r="G28" s="22"/>
      <c r="H28" s="12" t="n">
        <f aca="false">ROUND((H25*0.08),2)</f>
        <v>3317.26</v>
      </c>
      <c r="I28" s="13" t="n">
        <f aca="false">H28*12</f>
        <v>39807.12</v>
      </c>
    </row>
    <row r="29" customFormat="false" ht="14.5" hidden="false" customHeight="false" outlineLevel="0" collapsed="false">
      <c r="A29" s="8" t="s">
        <v>32</v>
      </c>
      <c r="B29" s="8"/>
      <c r="C29" s="8"/>
      <c r="D29" s="8"/>
      <c r="E29" s="8"/>
      <c r="F29" s="8"/>
      <c r="G29" s="8"/>
      <c r="H29" s="12" t="n">
        <f aca="false">ROUND(((H25+H30+H31)*0.01),2)</f>
        <v>460.73</v>
      </c>
      <c r="I29" s="13" t="n">
        <f aca="false">H29*12</f>
        <v>5528.76</v>
      </c>
    </row>
    <row r="30" customFormat="false" ht="14.5" hidden="false" customHeight="false" outlineLevel="0" collapsed="false">
      <c r="A30" s="8" t="s">
        <v>33</v>
      </c>
      <c r="B30" s="8"/>
      <c r="C30" s="8"/>
      <c r="D30" s="8"/>
      <c r="E30" s="8"/>
      <c r="F30" s="8"/>
      <c r="G30" s="8"/>
      <c r="H30" s="12" t="n">
        <f aca="false">ROUND((H25/12),2)</f>
        <v>3455.47</v>
      </c>
      <c r="I30" s="13" t="n">
        <f aca="false">H30*12</f>
        <v>41465.64</v>
      </c>
    </row>
    <row r="31" customFormat="false" ht="14.5" hidden="false" customHeight="false" outlineLevel="0" collapsed="false">
      <c r="A31" s="8" t="s">
        <v>34</v>
      </c>
      <c r="B31" s="8"/>
      <c r="C31" s="8"/>
      <c r="D31" s="8"/>
      <c r="E31" s="8"/>
      <c r="F31" s="8"/>
      <c r="G31" s="8"/>
      <c r="H31" s="12" t="n">
        <f aca="false">ROUND((H30/3),2)</f>
        <v>1151.82</v>
      </c>
      <c r="I31" s="13" t="n">
        <f aca="false">H31*12</f>
        <v>13821.84</v>
      </c>
    </row>
    <row r="32" customFormat="false" ht="14.5" hidden="false" customHeight="false" outlineLevel="0" collapsed="false">
      <c r="A32" s="8" t="s">
        <v>35</v>
      </c>
      <c r="B32" s="8"/>
      <c r="C32" s="8"/>
      <c r="D32" s="8"/>
      <c r="E32" s="8"/>
      <c r="F32" s="8"/>
      <c r="G32" s="8"/>
      <c r="H32" s="12" t="n">
        <f aca="false">ROUND(((H30+H31)*26.8%),2)</f>
        <v>1234.75</v>
      </c>
      <c r="I32" s="13" t="n">
        <f aca="false">H32*12</f>
        <v>14817</v>
      </c>
    </row>
    <row r="33" customFormat="false" ht="14.5" hidden="false" customHeight="false" outlineLevel="0" collapsed="false">
      <c r="A33" s="8" t="s">
        <v>36</v>
      </c>
      <c r="B33" s="8"/>
      <c r="C33" s="8"/>
      <c r="D33" s="8"/>
      <c r="E33" s="8"/>
      <c r="F33" s="8"/>
      <c r="G33" s="8"/>
      <c r="H33" s="12" t="n">
        <f aca="false">ROUND((H31*0.08),2)</f>
        <v>92.15</v>
      </c>
      <c r="I33" s="13" t="n">
        <f aca="false">H33*12</f>
        <v>1105.8</v>
      </c>
    </row>
    <row r="34" customFormat="false" ht="14.5" hidden="false" customHeight="false" outlineLevel="0" collapsed="false">
      <c r="A34" s="8" t="s">
        <v>37</v>
      </c>
      <c r="B34" s="8"/>
      <c r="C34" s="8"/>
      <c r="D34" s="8"/>
      <c r="E34" s="8"/>
      <c r="F34" s="8"/>
      <c r="G34" s="8"/>
      <c r="H34" s="12" t="n">
        <f aca="false">ROUND((H30*0.08),2)</f>
        <v>276.44</v>
      </c>
      <c r="I34" s="13" t="n">
        <f aca="false">H34*12</f>
        <v>3317.28</v>
      </c>
    </row>
    <row r="35" customFormat="false" ht="14.5" hidden="false" customHeight="false" outlineLevel="0" collapsed="false">
      <c r="A35" s="8" t="s">
        <v>38</v>
      </c>
      <c r="B35" s="8"/>
      <c r="C35" s="8"/>
      <c r="D35" s="8"/>
      <c r="E35" s="8"/>
      <c r="F35" s="8"/>
      <c r="G35" s="8"/>
      <c r="H35" s="12" t="n">
        <f aca="false">(3.6*44*C25)-6%*(H25-E23)</f>
        <v>535.5186</v>
      </c>
      <c r="I35" s="13" t="n">
        <f aca="false">H35*12</f>
        <v>6426.2232</v>
      </c>
    </row>
    <row r="36" customFormat="false" ht="14.5" hidden="false" customHeight="false" outlineLevel="0" collapsed="false">
      <c r="A36" s="8" t="s">
        <v>39</v>
      </c>
      <c r="B36" s="8"/>
      <c r="C36" s="8"/>
      <c r="D36" s="8"/>
      <c r="E36" s="8"/>
      <c r="F36" s="8"/>
      <c r="G36" s="8"/>
      <c r="H36" s="12" t="n">
        <f aca="false">(21*22)*C25</f>
        <v>8778</v>
      </c>
      <c r="I36" s="13" t="n">
        <f aca="false">H36*12</f>
        <v>105336</v>
      </c>
    </row>
    <row r="37" customFormat="false" ht="14.5" hidden="false" customHeight="false" outlineLevel="0" collapsed="false">
      <c r="A37" s="23" t="s">
        <v>40</v>
      </c>
      <c r="B37" s="23"/>
      <c r="C37" s="23"/>
      <c r="D37" s="23"/>
      <c r="E37" s="23"/>
      <c r="F37" s="23"/>
      <c r="G37" s="23"/>
      <c r="H37" s="20" t="n">
        <f aca="false">SUM(H27:H36)</f>
        <v>30414.9386</v>
      </c>
      <c r="I37" s="20" t="n">
        <f aca="false">SUM(I27:I36)</f>
        <v>364979.2632</v>
      </c>
    </row>
    <row r="38" customFormat="false" ht="14.5" hidden="false" customHeight="false" outlineLevel="0" collapsed="false">
      <c r="A38" s="21" t="s">
        <v>41</v>
      </c>
      <c r="B38" s="21"/>
      <c r="C38" s="21"/>
      <c r="D38" s="21"/>
      <c r="E38" s="21"/>
      <c r="F38" s="21"/>
      <c r="G38" s="21"/>
      <c r="H38" s="24" t="s">
        <v>42</v>
      </c>
      <c r="I38" s="24" t="s">
        <v>43</v>
      </c>
    </row>
    <row r="39" customFormat="false" ht="14.5" hidden="false" customHeight="false" outlineLevel="0" collapsed="false">
      <c r="A39" s="8" t="s">
        <v>44</v>
      </c>
      <c r="B39" s="8"/>
      <c r="C39" s="10" t="s">
        <v>45</v>
      </c>
      <c r="D39" s="10"/>
      <c r="E39" s="10"/>
      <c r="F39" s="10"/>
      <c r="G39" s="10"/>
      <c r="H39" s="13" t="n">
        <f aca="false">H30</f>
        <v>3455.47</v>
      </c>
      <c r="I39" s="13" t="n">
        <f aca="false">H39*12</f>
        <v>41465.64</v>
      </c>
    </row>
    <row r="40" customFormat="false" ht="14.5" hidden="false" customHeight="false" outlineLevel="0" collapsed="false">
      <c r="A40" s="8" t="s">
        <v>46</v>
      </c>
      <c r="B40" s="8"/>
      <c r="C40" s="10" t="s">
        <v>45</v>
      </c>
      <c r="D40" s="10"/>
      <c r="E40" s="10"/>
      <c r="F40" s="10"/>
      <c r="G40" s="10"/>
      <c r="H40" s="13" t="n">
        <f aca="false">(H28+H33+H34)*0.4</f>
        <v>1474.34</v>
      </c>
      <c r="I40" s="13" t="n">
        <f aca="false">H40*12</f>
        <v>17692.08</v>
      </c>
    </row>
    <row r="41" customFormat="false" ht="14.5" hidden="false" customHeight="false" outlineLevel="0" collapsed="false">
      <c r="A41" s="8" t="s">
        <v>47</v>
      </c>
      <c r="B41" s="8"/>
      <c r="C41" s="8"/>
      <c r="D41" s="8"/>
      <c r="E41" s="8"/>
      <c r="F41" s="8"/>
      <c r="G41" s="8"/>
      <c r="H41" s="13" t="n">
        <v>60</v>
      </c>
      <c r="I41" s="13" t="n">
        <f aca="false">H41*12</f>
        <v>720</v>
      </c>
    </row>
    <row r="42" customFormat="false" ht="14.5" hidden="false" customHeight="false" outlineLevel="0" collapsed="false">
      <c r="A42" s="8" t="s">
        <v>48</v>
      </c>
      <c r="B42" s="8"/>
      <c r="C42" s="8"/>
      <c r="D42" s="8"/>
      <c r="E42" s="8"/>
      <c r="F42" s="8"/>
      <c r="G42" s="8"/>
      <c r="H42" s="13" t="n">
        <v>60</v>
      </c>
      <c r="I42" s="13" t="n">
        <f aca="false">H42*12</f>
        <v>720</v>
      </c>
    </row>
    <row r="43" customFormat="false" ht="14.5" hidden="false" customHeight="false" outlineLevel="0" collapsed="false">
      <c r="A43" s="23" t="s">
        <v>49</v>
      </c>
      <c r="B43" s="23"/>
      <c r="C43" s="23"/>
      <c r="D43" s="23"/>
      <c r="E43" s="23"/>
      <c r="F43" s="23"/>
      <c r="G43" s="23"/>
      <c r="H43" s="20" t="n">
        <f aca="false">SUM(H39:H42)</f>
        <v>5049.81</v>
      </c>
      <c r="I43" s="20" t="n">
        <f aca="false">SUM(I39:I42)</f>
        <v>60597.72</v>
      </c>
    </row>
    <row r="44" customFormat="false" ht="14.5" hidden="false" customHeight="false" outlineLevel="0" collapsed="false">
      <c r="A44" s="23" t="s">
        <v>50</v>
      </c>
      <c r="B44" s="23"/>
      <c r="C44" s="23"/>
      <c r="D44" s="23"/>
      <c r="E44" s="23"/>
      <c r="F44" s="23"/>
      <c r="G44" s="23"/>
      <c r="H44" s="20" t="n">
        <f aca="false">H43+H37+H25</f>
        <v>76930.4386</v>
      </c>
      <c r="I44" s="20" t="n">
        <f aca="false">I43+I37+I25</f>
        <v>923165.2632</v>
      </c>
    </row>
    <row r="45" customFormat="false" ht="13.75" hidden="false" customHeight="true" outlineLevel="0" collapsed="false">
      <c r="A45" s="25" t="s">
        <v>51</v>
      </c>
      <c r="B45" s="25"/>
      <c r="C45" s="25"/>
      <c r="D45" s="25"/>
      <c r="E45" s="25"/>
      <c r="F45" s="25"/>
      <c r="G45" s="25"/>
      <c r="H45" s="26" t="s">
        <v>42</v>
      </c>
      <c r="I45" s="26" t="s">
        <v>43</v>
      </c>
    </row>
    <row r="46" customFormat="false" ht="13.75" hidden="false" customHeight="true" outlineLevel="0" collapsed="false">
      <c r="A46" s="25" t="s">
        <v>52</v>
      </c>
      <c r="B46" s="25"/>
      <c r="C46" s="25"/>
      <c r="D46" s="25"/>
      <c r="E46" s="25"/>
      <c r="F46" s="25"/>
      <c r="G46" s="25"/>
      <c r="H46" s="27" t="n">
        <f aca="false">SUM(H47:H48)</f>
        <v>0</v>
      </c>
      <c r="I46" s="27" t="n">
        <f aca="false">SUM(I47:I48)</f>
        <v>30000</v>
      </c>
    </row>
    <row r="47" customFormat="false" ht="14.5" hidden="false" customHeight="false" outlineLevel="0" collapsed="false">
      <c r="A47" s="28" t="s">
        <v>53</v>
      </c>
      <c r="B47" s="28"/>
      <c r="C47" s="28"/>
      <c r="D47" s="28"/>
      <c r="E47" s="28"/>
      <c r="F47" s="28"/>
      <c r="G47" s="28"/>
      <c r="H47" s="29" t="n">
        <v>0</v>
      </c>
      <c r="I47" s="13" t="n">
        <v>30000</v>
      </c>
    </row>
    <row r="48" customFormat="false" ht="14.5" hidden="false" customHeight="false" outlineLevel="0" collapsed="false">
      <c r="A48" s="28" t="s">
        <v>54</v>
      </c>
      <c r="B48" s="28"/>
      <c r="C48" s="28"/>
      <c r="D48" s="28"/>
      <c r="E48" s="28"/>
      <c r="F48" s="28"/>
      <c r="G48" s="28"/>
      <c r="H48" s="29" t="n">
        <v>0</v>
      </c>
      <c r="I48" s="13" t="n">
        <f aca="false">H48*12</f>
        <v>0</v>
      </c>
    </row>
    <row r="49" customFormat="false" ht="13.75" hidden="false" customHeight="true" outlineLevel="0" collapsed="false">
      <c r="A49" s="25" t="s">
        <v>55</v>
      </c>
      <c r="B49" s="25"/>
      <c r="C49" s="25"/>
      <c r="D49" s="25"/>
      <c r="E49" s="25"/>
      <c r="F49" s="25"/>
      <c r="G49" s="25"/>
      <c r="H49" s="27" t="n">
        <f aca="false">SUM(H50:H53)</f>
        <v>0</v>
      </c>
      <c r="I49" s="27" t="n">
        <f aca="false">SUM(I50:I55)</f>
        <v>288800</v>
      </c>
    </row>
    <row r="50" customFormat="false" ht="14.5" hidden="false" customHeight="false" outlineLevel="0" collapsed="false">
      <c r="A50" s="28" t="s">
        <v>56</v>
      </c>
      <c r="B50" s="28"/>
      <c r="C50" s="28"/>
      <c r="D50" s="28"/>
      <c r="E50" s="28"/>
      <c r="F50" s="28"/>
      <c r="G50" s="28"/>
      <c r="H50" s="29" t="n">
        <v>0</v>
      </c>
      <c r="I50" s="13" t="n">
        <v>4800</v>
      </c>
    </row>
    <row r="51" customFormat="false" ht="14.5" hidden="false" customHeight="false" outlineLevel="0" collapsed="false">
      <c r="A51" s="28" t="s">
        <v>57</v>
      </c>
      <c r="B51" s="28"/>
      <c r="C51" s="28"/>
      <c r="D51" s="28"/>
      <c r="E51" s="28"/>
      <c r="F51" s="28"/>
      <c r="G51" s="28"/>
      <c r="H51" s="29" t="n">
        <v>0</v>
      </c>
      <c r="I51" s="13" t="n">
        <v>20000</v>
      </c>
    </row>
    <row r="52" customFormat="false" ht="14.5" hidden="false" customHeight="false" outlineLevel="0" collapsed="false">
      <c r="A52" s="28" t="s">
        <v>58</v>
      </c>
      <c r="B52" s="28"/>
      <c r="C52" s="28"/>
      <c r="D52" s="28"/>
      <c r="E52" s="28"/>
      <c r="F52" s="28"/>
      <c r="G52" s="28"/>
      <c r="H52" s="29" t="n">
        <v>0</v>
      </c>
      <c r="I52" s="13" t="n">
        <v>216000</v>
      </c>
    </row>
    <row r="53" customFormat="false" ht="44.75" hidden="false" customHeight="true" outlineLevel="0" collapsed="false">
      <c r="A53" s="30" t="s">
        <v>59</v>
      </c>
      <c r="B53" s="30"/>
      <c r="C53" s="30"/>
      <c r="D53" s="30"/>
      <c r="E53" s="30"/>
      <c r="F53" s="30"/>
      <c r="G53" s="30"/>
      <c r="H53" s="29" t="n">
        <v>0</v>
      </c>
      <c r="I53" s="13" t="n">
        <v>48000</v>
      </c>
    </row>
    <row r="54" customFormat="false" ht="14.5" hidden="false" customHeight="false" outlineLevel="0" collapsed="false">
      <c r="A54" s="31" t="s">
        <v>60</v>
      </c>
      <c r="B54" s="31"/>
      <c r="C54" s="31"/>
      <c r="D54" s="31"/>
      <c r="E54" s="31"/>
      <c r="F54" s="31"/>
      <c r="G54" s="31"/>
      <c r="H54" s="29" t="n">
        <v>0</v>
      </c>
      <c r="I54" s="13" t="n">
        <v>0</v>
      </c>
    </row>
    <row r="55" customFormat="false" ht="14.5" hidden="false" customHeight="false" outlineLevel="0" collapsed="false">
      <c r="A55" s="28" t="s">
        <v>61</v>
      </c>
      <c r="B55" s="28"/>
      <c r="C55" s="28"/>
      <c r="D55" s="28"/>
      <c r="E55" s="28"/>
      <c r="F55" s="28"/>
      <c r="G55" s="28"/>
      <c r="H55" s="29" t="n">
        <v>0</v>
      </c>
      <c r="I55" s="13" t="n">
        <v>0</v>
      </c>
    </row>
    <row r="56" customFormat="false" ht="13.75" hidden="false" customHeight="true" outlineLevel="0" collapsed="false">
      <c r="A56" s="25" t="s">
        <v>62</v>
      </c>
      <c r="B56" s="25"/>
      <c r="C56" s="25"/>
      <c r="D56" s="25"/>
      <c r="E56" s="25"/>
      <c r="F56" s="25"/>
      <c r="G56" s="25"/>
      <c r="H56" s="27" t="n">
        <f aca="false">SUM(H57:H59)</f>
        <v>0</v>
      </c>
      <c r="I56" s="27" t="n">
        <f aca="false">SUM(I57:I59)</f>
        <v>0</v>
      </c>
    </row>
    <row r="57" customFormat="false" ht="14.5" hidden="false" customHeight="false" outlineLevel="0" collapsed="false">
      <c r="A57" s="31" t="s">
        <v>63</v>
      </c>
      <c r="B57" s="31"/>
      <c r="C57" s="31"/>
      <c r="D57" s="31"/>
      <c r="E57" s="31"/>
      <c r="F57" s="31"/>
      <c r="G57" s="31"/>
      <c r="H57" s="29" t="n">
        <v>0</v>
      </c>
      <c r="I57" s="13" t="n">
        <v>0</v>
      </c>
    </row>
    <row r="58" customFormat="false" ht="14.5" hidden="false" customHeight="false" outlineLevel="0" collapsed="false">
      <c r="A58" s="28" t="s">
        <v>61</v>
      </c>
      <c r="B58" s="28"/>
      <c r="C58" s="28"/>
      <c r="D58" s="28"/>
      <c r="E58" s="28"/>
      <c r="F58" s="28"/>
      <c r="G58" s="28"/>
      <c r="H58" s="29" t="n">
        <v>0</v>
      </c>
      <c r="I58" s="13" t="n">
        <v>0</v>
      </c>
    </row>
    <row r="59" customFormat="false" ht="14.5" hidden="false" customHeight="false" outlineLevel="0" collapsed="false">
      <c r="A59" s="28" t="s">
        <v>64</v>
      </c>
      <c r="B59" s="28"/>
      <c r="C59" s="28"/>
      <c r="D59" s="28"/>
      <c r="E59" s="28"/>
      <c r="F59" s="28"/>
      <c r="G59" s="28"/>
      <c r="H59" s="29" t="n">
        <v>0</v>
      </c>
      <c r="I59" s="13" t="n">
        <v>0</v>
      </c>
    </row>
    <row r="60" customFormat="false" ht="13.75" hidden="false" customHeight="true" outlineLevel="0" collapsed="false">
      <c r="A60" s="25" t="s">
        <v>65</v>
      </c>
      <c r="B60" s="25"/>
      <c r="C60" s="25"/>
      <c r="D60" s="25"/>
      <c r="E60" s="25"/>
      <c r="F60" s="25"/>
      <c r="G60" s="25"/>
      <c r="H60" s="27"/>
      <c r="I60" s="27" t="n">
        <f aca="false">SUM(I61:I65)</f>
        <v>55398.12</v>
      </c>
    </row>
    <row r="61" customFormat="false" ht="13.75" hidden="false" customHeight="true" outlineLevel="0" collapsed="false">
      <c r="A61" s="32" t="s">
        <v>66</v>
      </c>
      <c r="B61" s="32"/>
      <c r="C61" s="32"/>
      <c r="D61" s="32"/>
      <c r="E61" s="32"/>
      <c r="F61" s="32"/>
      <c r="G61" s="32"/>
      <c r="H61" s="33" t="n">
        <v>0</v>
      </c>
      <c r="I61" s="13" t="n">
        <v>16146.35</v>
      </c>
    </row>
    <row r="62" customFormat="false" ht="13.75" hidden="false" customHeight="true" outlineLevel="0" collapsed="false">
      <c r="A62" s="32" t="s">
        <v>67</v>
      </c>
      <c r="B62" s="32"/>
      <c r="C62" s="32"/>
      <c r="D62" s="32"/>
      <c r="E62" s="32"/>
      <c r="F62" s="32"/>
      <c r="G62" s="32"/>
      <c r="H62" s="33" t="n">
        <v>0</v>
      </c>
      <c r="I62" s="13" t="n">
        <v>17269.35</v>
      </c>
    </row>
    <row r="63" customFormat="false" ht="13.75" hidden="false" customHeight="true" outlineLevel="0" collapsed="false">
      <c r="A63" s="32" t="s">
        <v>68</v>
      </c>
      <c r="B63" s="32"/>
      <c r="C63" s="32"/>
      <c r="D63" s="32"/>
      <c r="E63" s="32"/>
      <c r="F63" s="32"/>
      <c r="G63" s="32"/>
      <c r="H63" s="33" t="n">
        <v>0</v>
      </c>
      <c r="I63" s="13" t="n">
        <v>20113.52</v>
      </c>
    </row>
    <row r="64" customFormat="false" ht="14.5" hidden="false" customHeight="false" outlineLevel="0" collapsed="false">
      <c r="A64" s="28" t="s">
        <v>69</v>
      </c>
      <c r="B64" s="28"/>
      <c r="C64" s="28"/>
      <c r="D64" s="28"/>
      <c r="E64" s="28"/>
      <c r="F64" s="28"/>
      <c r="G64" s="28"/>
      <c r="H64" s="29" t="n">
        <v>0</v>
      </c>
      <c r="I64" s="13" t="n">
        <v>718.9</v>
      </c>
    </row>
    <row r="65" customFormat="false" ht="14.5" hidden="false" customHeight="false" outlineLevel="0" collapsed="false">
      <c r="A65" s="28" t="s">
        <v>70</v>
      </c>
      <c r="B65" s="28"/>
      <c r="C65" s="28"/>
      <c r="D65" s="28"/>
      <c r="E65" s="28"/>
      <c r="F65" s="28"/>
      <c r="G65" s="28"/>
      <c r="H65" s="29" t="n">
        <v>0</v>
      </c>
      <c r="I65" s="13" t="n">
        <v>1150</v>
      </c>
    </row>
    <row r="66" customFormat="false" ht="13.75" hidden="false" customHeight="true" outlineLevel="0" collapsed="false">
      <c r="A66" s="34" t="s">
        <v>71</v>
      </c>
      <c r="B66" s="34"/>
      <c r="C66" s="34"/>
      <c r="D66" s="34"/>
      <c r="E66" s="34"/>
      <c r="F66" s="34"/>
      <c r="G66" s="34"/>
      <c r="H66" s="35" t="n">
        <f aca="false">SUM(H67)</f>
        <v>0</v>
      </c>
      <c r="I66" s="35" t="n">
        <f aca="false">SUM(I67)</f>
        <v>0</v>
      </c>
    </row>
    <row r="67" customFormat="false" ht="14.5" hidden="false" customHeight="false" outlineLevel="0" collapsed="false">
      <c r="A67" s="36" t="s">
        <v>72</v>
      </c>
      <c r="B67" s="36"/>
      <c r="C67" s="36"/>
      <c r="D67" s="36"/>
      <c r="E67" s="36"/>
      <c r="F67" s="36"/>
      <c r="G67" s="36"/>
      <c r="H67" s="37" t="n">
        <v>0</v>
      </c>
      <c r="I67" s="38" t="n">
        <v>0</v>
      </c>
    </row>
    <row r="68" customFormat="false" ht="14.5" hidden="false" customHeight="false" outlineLevel="0" collapsed="false">
      <c r="A68" s="39" t="s">
        <v>73</v>
      </c>
      <c r="B68" s="39"/>
      <c r="C68" s="39"/>
      <c r="D68" s="39"/>
      <c r="E68" s="39"/>
      <c r="F68" s="39"/>
      <c r="G68" s="39"/>
      <c r="H68" s="40" t="n">
        <f aca="false">H66+H60+H56+H49</f>
        <v>0</v>
      </c>
      <c r="I68" s="41" t="n">
        <f aca="false">I25+I37+I43+I46+I49+I56+I60+I66</f>
        <v>1297363.3832</v>
      </c>
    </row>
    <row r="69" customFormat="false" ht="13.75" hidden="false" customHeight="true" outlineLevel="0" collapsed="false">
      <c r="A69" s="34" t="s">
        <v>74</v>
      </c>
      <c r="B69" s="34"/>
      <c r="C69" s="34"/>
      <c r="D69" s="34"/>
      <c r="E69" s="34"/>
      <c r="F69" s="34"/>
      <c r="G69" s="34"/>
      <c r="H69" s="42" t="s">
        <v>42</v>
      </c>
      <c r="I69" s="42" t="s">
        <v>43</v>
      </c>
    </row>
    <row r="70" customFormat="false" ht="13.75" hidden="false" customHeight="true" outlineLevel="0" collapsed="false">
      <c r="A70" s="34" t="s">
        <v>75</v>
      </c>
      <c r="B70" s="34"/>
      <c r="C70" s="34"/>
      <c r="D70" s="34"/>
      <c r="E70" s="34"/>
      <c r="F70" s="34"/>
      <c r="G70" s="34"/>
      <c r="H70" s="35" t="n">
        <f aca="false">SUM(H71:H78)</f>
        <v>0</v>
      </c>
      <c r="I70" s="35" t="n">
        <v>0</v>
      </c>
    </row>
    <row r="71" customFormat="false" ht="14.5" hidden="false" customHeight="false" outlineLevel="0" collapsed="false">
      <c r="A71" s="36" t="s">
        <v>76</v>
      </c>
      <c r="B71" s="36"/>
      <c r="C71" s="36"/>
      <c r="D71" s="36"/>
      <c r="E71" s="36"/>
      <c r="F71" s="36"/>
      <c r="G71" s="36"/>
      <c r="H71" s="37" t="n">
        <v>0</v>
      </c>
      <c r="I71" s="13" t="n">
        <v>0</v>
      </c>
    </row>
    <row r="72" customFormat="false" ht="14.5" hidden="false" customHeight="false" outlineLevel="0" collapsed="false">
      <c r="A72" s="36" t="s">
        <v>77</v>
      </c>
      <c r="B72" s="36"/>
      <c r="C72" s="36"/>
      <c r="D72" s="36"/>
      <c r="E72" s="36"/>
      <c r="F72" s="36"/>
      <c r="G72" s="36"/>
      <c r="H72" s="37" t="n">
        <v>0</v>
      </c>
      <c r="I72" s="13" t="n">
        <v>0</v>
      </c>
    </row>
    <row r="73" customFormat="false" ht="14.5" hidden="false" customHeight="false" outlineLevel="0" collapsed="false">
      <c r="A73" s="36" t="s">
        <v>78</v>
      </c>
      <c r="B73" s="36"/>
      <c r="C73" s="36"/>
      <c r="D73" s="36"/>
      <c r="E73" s="36"/>
      <c r="F73" s="36"/>
      <c r="G73" s="36"/>
      <c r="H73" s="37" t="n">
        <v>0</v>
      </c>
      <c r="I73" s="13" t="n">
        <v>0</v>
      </c>
    </row>
    <row r="74" customFormat="false" ht="14.5" hidden="false" customHeight="false" outlineLevel="0" collapsed="false">
      <c r="A74" s="36" t="s">
        <v>79</v>
      </c>
      <c r="B74" s="36"/>
      <c r="C74" s="36"/>
      <c r="D74" s="36"/>
      <c r="E74" s="36"/>
      <c r="F74" s="36"/>
      <c r="G74" s="36"/>
      <c r="H74" s="37" t="n">
        <v>0</v>
      </c>
      <c r="I74" s="13" t="n">
        <v>0</v>
      </c>
    </row>
    <row r="75" customFormat="false" ht="14.5" hidden="false" customHeight="false" outlineLevel="0" collapsed="false">
      <c r="A75" s="36" t="s">
        <v>80</v>
      </c>
      <c r="B75" s="36"/>
      <c r="C75" s="36"/>
      <c r="D75" s="36"/>
      <c r="E75" s="36"/>
      <c r="F75" s="36"/>
      <c r="G75" s="36"/>
      <c r="H75" s="37" t="n">
        <v>0</v>
      </c>
      <c r="I75" s="13" t="n">
        <v>0</v>
      </c>
    </row>
    <row r="76" customFormat="false" ht="14.5" hidden="false" customHeight="false" outlineLevel="0" collapsed="false">
      <c r="A76" s="36" t="s">
        <v>61</v>
      </c>
      <c r="B76" s="36"/>
      <c r="C76" s="36"/>
      <c r="D76" s="36"/>
      <c r="E76" s="36"/>
      <c r="F76" s="36"/>
      <c r="G76" s="36"/>
      <c r="H76" s="37" t="n">
        <v>0</v>
      </c>
      <c r="I76" s="13" t="n">
        <v>0</v>
      </c>
    </row>
    <row r="77" customFormat="false" ht="14.5" hidden="false" customHeight="false" outlineLevel="0" collapsed="false">
      <c r="A77" s="36" t="s">
        <v>81</v>
      </c>
      <c r="B77" s="36"/>
      <c r="C77" s="36"/>
      <c r="D77" s="36"/>
      <c r="E77" s="36"/>
      <c r="F77" s="36"/>
      <c r="G77" s="36"/>
      <c r="H77" s="37" t="n">
        <v>0</v>
      </c>
      <c r="I77" s="13" t="n">
        <v>0</v>
      </c>
    </row>
    <row r="78" customFormat="false" ht="14.5" hidden="false" customHeight="false" outlineLevel="0" collapsed="false">
      <c r="A78" s="36" t="s">
        <v>60</v>
      </c>
      <c r="B78" s="36"/>
      <c r="C78" s="36"/>
      <c r="D78" s="36"/>
      <c r="E78" s="36"/>
      <c r="F78" s="36"/>
      <c r="G78" s="36"/>
      <c r="H78" s="37" t="n">
        <v>0</v>
      </c>
      <c r="I78" s="13" t="n">
        <v>0</v>
      </c>
    </row>
    <row r="79" customFormat="false" ht="13.75" hidden="false" customHeight="true" outlineLevel="0" collapsed="false">
      <c r="A79" s="34" t="s">
        <v>82</v>
      </c>
      <c r="B79" s="34"/>
      <c r="C79" s="34"/>
      <c r="D79" s="34"/>
      <c r="E79" s="34"/>
      <c r="F79" s="34"/>
      <c r="G79" s="34"/>
      <c r="H79" s="35" t="n">
        <v>0</v>
      </c>
      <c r="I79" s="35"/>
    </row>
    <row r="80" customFormat="false" ht="14.5" hidden="false" customHeight="false" outlineLevel="0" collapsed="false">
      <c r="A80" s="36" t="s">
        <v>83</v>
      </c>
      <c r="B80" s="36"/>
      <c r="C80" s="36"/>
      <c r="D80" s="36"/>
      <c r="E80" s="36"/>
      <c r="F80" s="36"/>
      <c r="G80" s="36"/>
      <c r="H80" s="37" t="n">
        <v>0</v>
      </c>
      <c r="I80" s="13" t="n">
        <v>0</v>
      </c>
    </row>
    <row r="81" customFormat="false" ht="14.5" hidden="false" customHeight="false" outlineLevel="0" collapsed="false">
      <c r="A81" s="36" t="s">
        <v>70</v>
      </c>
      <c r="B81" s="36"/>
      <c r="C81" s="36"/>
      <c r="D81" s="36"/>
      <c r="E81" s="36"/>
      <c r="F81" s="36"/>
      <c r="G81" s="36"/>
      <c r="H81" s="37" t="n">
        <v>0</v>
      </c>
      <c r="I81" s="13" t="n">
        <v>0</v>
      </c>
    </row>
    <row r="82" customFormat="false" ht="13.75" hidden="false" customHeight="true" outlineLevel="0" collapsed="false">
      <c r="A82" s="32" t="s">
        <v>66</v>
      </c>
      <c r="B82" s="32"/>
      <c r="C82" s="32"/>
      <c r="D82" s="32"/>
      <c r="E82" s="32"/>
      <c r="F82" s="32"/>
      <c r="G82" s="32"/>
      <c r="H82" s="37" t="n">
        <v>0</v>
      </c>
      <c r="I82" s="13" t="n">
        <v>0</v>
      </c>
    </row>
    <row r="83" customFormat="false" ht="13.75" hidden="false" customHeight="true" outlineLevel="0" collapsed="false">
      <c r="A83" s="32" t="s">
        <v>84</v>
      </c>
      <c r="B83" s="32"/>
      <c r="C83" s="32"/>
      <c r="D83" s="32"/>
      <c r="E83" s="32"/>
      <c r="F83" s="32"/>
      <c r="G83" s="32"/>
      <c r="H83" s="37" t="n">
        <v>0</v>
      </c>
      <c r="I83" s="13" t="n">
        <v>0</v>
      </c>
    </row>
    <row r="84" customFormat="false" ht="14.5" hidden="false" customHeight="false" outlineLevel="0" collapsed="false">
      <c r="A84" s="36" t="s">
        <v>85</v>
      </c>
      <c r="B84" s="36"/>
      <c r="C84" s="36"/>
      <c r="D84" s="36"/>
      <c r="E84" s="36"/>
      <c r="F84" s="36"/>
      <c r="G84" s="36"/>
      <c r="H84" s="37" t="n">
        <v>0</v>
      </c>
      <c r="I84" s="13" t="n">
        <v>0</v>
      </c>
    </row>
    <row r="85" customFormat="false" ht="14.5" hidden="false" customHeight="false" outlineLevel="0" collapsed="false">
      <c r="A85" s="36" t="s">
        <v>86</v>
      </c>
      <c r="B85" s="36"/>
      <c r="C85" s="36"/>
      <c r="D85" s="36"/>
      <c r="E85" s="36"/>
      <c r="F85" s="36"/>
      <c r="G85" s="36"/>
      <c r="H85" s="37" t="n">
        <v>0</v>
      </c>
      <c r="I85" s="13" t="n">
        <v>0</v>
      </c>
    </row>
    <row r="86" customFormat="false" ht="14.5" hidden="false" customHeight="false" outlineLevel="0" collapsed="false">
      <c r="A86" s="36" t="s">
        <v>87</v>
      </c>
      <c r="B86" s="36"/>
      <c r="C86" s="36"/>
      <c r="D86" s="36"/>
      <c r="E86" s="36"/>
      <c r="F86" s="36"/>
      <c r="G86" s="36"/>
      <c r="H86" s="37" t="n">
        <v>0</v>
      </c>
      <c r="I86" s="13" t="n">
        <v>0</v>
      </c>
    </row>
    <row r="87" customFormat="false" ht="13.75" hidden="false" customHeight="true" outlineLevel="0" collapsed="false">
      <c r="A87" s="34" t="s">
        <v>88</v>
      </c>
      <c r="B87" s="34"/>
      <c r="C87" s="34"/>
      <c r="D87" s="34"/>
      <c r="E87" s="34"/>
      <c r="F87" s="34"/>
      <c r="G87" s="34"/>
      <c r="H87" s="35" t="n">
        <f aca="false">SUM(H88:H88)</f>
        <v>0</v>
      </c>
      <c r="I87" s="35" t="n">
        <v>0</v>
      </c>
    </row>
    <row r="88" customFormat="false" ht="23.9" hidden="false" customHeight="true" outlineLevel="0" collapsed="false">
      <c r="A88" s="43" t="s">
        <v>89</v>
      </c>
      <c r="B88" s="43"/>
      <c r="C88" s="43"/>
      <c r="D88" s="43"/>
      <c r="E88" s="43"/>
      <c r="F88" s="43"/>
      <c r="G88" s="43"/>
      <c r="H88" s="37" t="n">
        <v>0</v>
      </c>
      <c r="I88" s="13" t="n">
        <v>0</v>
      </c>
    </row>
    <row r="89" customFormat="false" ht="14.5" hidden="false" customHeight="false" outlineLevel="0" collapsed="false">
      <c r="A89" s="39" t="s">
        <v>90</v>
      </c>
      <c r="B89" s="39"/>
      <c r="C89" s="39"/>
      <c r="D89" s="39"/>
      <c r="E89" s="39"/>
      <c r="F89" s="39"/>
      <c r="G89" s="39"/>
      <c r="H89" s="40" t="n">
        <f aca="false">H70+H79+H87</f>
        <v>0</v>
      </c>
      <c r="I89" s="44" t="n">
        <f aca="false">I68*10%</f>
        <v>129736.33832</v>
      </c>
    </row>
    <row r="90" customFormat="false" ht="14.5" hidden="false" customHeight="false" outlineLevel="0" collapsed="false">
      <c r="A90" s="2" t="s">
        <v>91</v>
      </c>
      <c r="B90" s="2"/>
      <c r="C90" s="2"/>
      <c r="D90" s="2"/>
      <c r="E90" s="2"/>
      <c r="F90" s="2"/>
      <c r="G90" s="2"/>
      <c r="H90" s="24" t="s">
        <v>42</v>
      </c>
      <c r="I90" s="24" t="s">
        <v>43</v>
      </c>
    </row>
    <row r="91" customFormat="false" ht="14.5" hidden="false" customHeight="false" outlineLevel="0" collapsed="false">
      <c r="A91" s="2"/>
      <c r="B91" s="2"/>
      <c r="C91" s="2"/>
      <c r="D91" s="2"/>
      <c r="E91" s="2"/>
      <c r="F91" s="2"/>
      <c r="G91" s="2"/>
      <c r="H91" s="45" t="n">
        <v>0</v>
      </c>
      <c r="I91" s="44" t="n">
        <f aca="false">I68+I89</f>
        <v>1427099.72152</v>
      </c>
    </row>
  </sheetData>
  <mergeCells count="92">
    <mergeCell ref="A1:I8"/>
    <mergeCell ref="A9:G9"/>
    <mergeCell ref="H9:I9"/>
    <mergeCell ref="A10:G10"/>
    <mergeCell ref="A11:I11"/>
    <mergeCell ref="A12:I12"/>
    <mergeCell ref="A13:A14"/>
    <mergeCell ref="B13:B14"/>
    <mergeCell ref="C13:C14"/>
    <mergeCell ref="D13:G13"/>
    <mergeCell ref="H13:H14"/>
    <mergeCell ref="I13:I14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A25:B25"/>
    <mergeCell ref="F25:G25"/>
    <mergeCell ref="A26:I26"/>
    <mergeCell ref="A27:G27"/>
    <mergeCell ref="A28:G28"/>
    <mergeCell ref="A29:G29"/>
    <mergeCell ref="A30:G30"/>
    <mergeCell ref="A31:G31"/>
    <mergeCell ref="A32:G32"/>
    <mergeCell ref="A33:G33"/>
    <mergeCell ref="A34:G34"/>
    <mergeCell ref="A35:G35"/>
    <mergeCell ref="A36:G36"/>
    <mergeCell ref="A37:G37"/>
    <mergeCell ref="A38:G38"/>
    <mergeCell ref="A39:B39"/>
    <mergeCell ref="C39:G39"/>
    <mergeCell ref="A40:B40"/>
    <mergeCell ref="C40:G40"/>
    <mergeCell ref="A41:G41"/>
    <mergeCell ref="A42:G42"/>
    <mergeCell ref="A43:G43"/>
    <mergeCell ref="A44:G44"/>
    <mergeCell ref="A45:G45"/>
    <mergeCell ref="A46:G46"/>
    <mergeCell ref="A47:G47"/>
    <mergeCell ref="A48:G48"/>
    <mergeCell ref="A49:G49"/>
    <mergeCell ref="A50:G50"/>
    <mergeCell ref="A51:G51"/>
    <mergeCell ref="A52:G52"/>
    <mergeCell ref="A53:G53"/>
    <mergeCell ref="A54:G54"/>
    <mergeCell ref="A55:G55"/>
    <mergeCell ref="A56:G56"/>
    <mergeCell ref="A57:G57"/>
    <mergeCell ref="A58:G58"/>
    <mergeCell ref="A59:G59"/>
    <mergeCell ref="A60:G60"/>
    <mergeCell ref="A61:G61"/>
    <mergeCell ref="A62:G62"/>
    <mergeCell ref="A63:G63"/>
    <mergeCell ref="A64:G64"/>
    <mergeCell ref="A65:G65"/>
    <mergeCell ref="A66:G66"/>
    <mergeCell ref="A67:G67"/>
    <mergeCell ref="A68:G68"/>
    <mergeCell ref="A69:G69"/>
    <mergeCell ref="A70:G70"/>
    <mergeCell ref="A71:G71"/>
    <mergeCell ref="A72:G72"/>
    <mergeCell ref="A73:G73"/>
    <mergeCell ref="A74:G74"/>
    <mergeCell ref="A75:G75"/>
    <mergeCell ref="A76:G76"/>
    <mergeCell ref="A77:G77"/>
    <mergeCell ref="A78:G78"/>
    <mergeCell ref="A79:G79"/>
    <mergeCell ref="A80:G80"/>
    <mergeCell ref="A81:G81"/>
    <mergeCell ref="A82:G82"/>
    <mergeCell ref="A83:G83"/>
    <mergeCell ref="A84:G84"/>
    <mergeCell ref="A85:G85"/>
    <mergeCell ref="A86:G86"/>
    <mergeCell ref="A87:G87"/>
    <mergeCell ref="A88:G88"/>
    <mergeCell ref="A89:G89"/>
    <mergeCell ref="A90:G91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72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Roman,Normal"&amp;12&amp;A</oddHeader>
    <oddFooter>&amp;C&amp;"Times New Roman,Normal"&amp;12Página &amp;P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L190"/>
  <sheetViews>
    <sheetView showFormulas="false" showGridLines="true" showRowColHeaders="true" showZeros="true" rightToLeft="false" tabSelected="true" showOutlineSymbols="true" defaultGridColor="true" view="pageBreakPreview" topLeftCell="A150" colorId="64" zoomScale="100" zoomScaleNormal="100" zoomScalePageLayoutView="100" workbookViewId="0">
      <selection pane="topLeft" activeCell="E174" activeCellId="0" sqref="E174"/>
    </sheetView>
  </sheetViews>
  <sheetFormatPr defaultColWidth="8.83203125" defaultRowHeight="14.5" zeroHeight="false" outlineLevelRow="0" outlineLevelCol="0"/>
  <cols>
    <col collapsed="false" customWidth="true" hidden="false" outlineLevel="0" max="1" min="1" style="46" width="39.72"/>
    <col collapsed="false" customWidth="true" hidden="false" outlineLevel="0" max="2" min="2" style="47" width="10.46"/>
    <col collapsed="false" customWidth="true" hidden="false" outlineLevel="0" max="3" min="3" style="47" width="9"/>
    <col collapsed="false" customWidth="true" hidden="false" outlineLevel="0" max="4" min="4" style="47" width="16.36"/>
    <col collapsed="false" customWidth="true" hidden="false" outlineLevel="0" max="5" min="5" style="47" width="16"/>
    <col collapsed="false" customWidth="true" hidden="false" outlineLevel="0" max="6" min="6" style="47" width="22.72"/>
    <col collapsed="false" customWidth="true" hidden="false" outlineLevel="0" max="7" min="7" style="47" width="15.91"/>
    <col collapsed="false" customWidth="false" hidden="false" outlineLevel="0" max="10" min="8" style="47" width="8.82"/>
    <col collapsed="false" customWidth="true" hidden="false" outlineLevel="0" max="11" min="11" style="47" width="9.73"/>
    <col collapsed="false" customWidth="true" hidden="false" outlineLevel="0" max="12" min="12" style="47" width="9.82"/>
    <col collapsed="false" customWidth="false" hidden="false" outlineLevel="0" max="1024" min="13" style="47" width="8.82"/>
  </cols>
  <sheetData>
    <row r="1" customFormat="false" ht="12.75" hidden="false" customHeight="true" outlineLevel="0" collapsed="false">
      <c r="A1" s="48"/>
      <c r="B1" s="48"/>
      <c r="C1" s="48"/>
      <c r="D1" s="48"/>
      <c r="E1" s="48"/>
    </row>
    <row r="2" customFormat="false" ht="12.75" hidden="false" customHeight="true" outlineLevel="0" collapsed="false">
      <c r="A2" s="48"/>
      <c r="B2" s="48"/>
      <c r="C2" s="48"/>
      <c r="D2" s="48"/>
      <c r="E2" s="48"/>
    </row>
    <row r="3" customFormat="false" ht="12.75" hidden="false" customHeight="true" outlineLevel="0" collapsed="false">
      <c r="A3" s="48"/>
      <c r="B3" s="48"/>
      <c r="C3" s="48"/>
      <c r="D3" s="48"/>
      <c r="E3" s="48"/>
    </row>
    <row r="4" customFormat="false" ht="12.75" hidden="false" customHeight="true" outlineLevel="0" collapsed="false">
      <c r="A4" s="48"/>
      <c r="B4" s="48"/>
      <c r="C4" s="48"/>
      <c r="D4" s="48"/>
      <c r="E4" s="48"/>
    </row>
    <row r="5" customFormat="false" ht="12.75" hidden="false" customHeight="true" outlineLevel="0" collapsed="false">
      <c r="A5" s="48"/>
      <c r="B5" s="48"/>
      <c r="C5" s="48"/>
      <c r="D5" s="48"/>
      <c r="E5" s="48"/>
    </row>
    <row r="6" customFormat="false" ht="12.75" hidden="false" customHeight="true" outlineLevel="0" collapsed="false">
      <c r="A6" s="48"/>
      <c r="B6" s="48"/>
      <c r="C6" s="48"/>
      <c r="D6" s="48"/>
      <c r="E6" s="48"/>
    </row>
    <row r="7" customFormat="false" ht="12.75" hidden="false" customHeight="true" outlineLevel="0" collapsed="false">
      <c r="A7" s="48"/>
      <c r="B7" s="48"/>
      <c r="C7" s="48"/>
      <c r="D7" s="48"/>
      <c r="E7" s="48"/>
    </row>
    <row r="8" customFormat="false" ht="13.15" hidden="false" customHeight="true" outlineLevel="0" collapsed="false">
      <c r="A8" s="49" t="s">
        <v>92</v>
      </c>
      <c r="B8" s="49"/>
      <c r="C8" s="49"/>
      <c r="D8" s="49"/>
      <c r="E8" s="49"/>
    </row>
    <row r="9" customFormat="false" ht="14.5" hidden="false" customHeight="false" outlineLevel="0" collapsed="false">
      <c r="A9" s="50" t="s">
        <v>93</v>
      </c>
      <c r="B9" s="50"/>
      <c r="C9" s="50"/>
      <c r="D9" s="50"/>
      <c r="E9" s="50"/>
    </row>
    <row r="10" customFormat="false" ht="14.5" hidden="false" customHeight="false" outlineLevel="0" collapsed="false">
      <c r="A10" s="51" t="s">
        <v>94</v>
      </c>
      <c r="B10" s="52" t="s">
        <v>95</v>
      </c>
      <c r="C10" s="52" t="s">
        <v>96</v>
      </c>
      <c r="D10" s="53" t="s">
        <v>97</v>
      </c>
      <c r="E10" s="52" t="s">
        <v>98</v>
      </c>
    </row>
    <row r="11" customFormat="false" ht="14.5" hidden="false" customHeight="false" outlineLevel="0" collapsed="false">
      <c r="A11" s="54" t="s">
        <v>99</v>
      </c>
      <c r="B11" s="55" t="s">
        <v>3</v>
      </c>
      <c r="C11" s="55" t="n">
        <v>12</v>
      </c>
      <c r="D11" s="56" t="n">
        <v>76930.44</v>
      </c>
      <c r="E11" s="56" t="n">
        <f aca="false">C11*D11-0.02</f>
        <v>923165.26</v>
      </c>
    </row>
    <row r="12" customFormat="false" ht="13.15" hidden="false" customHeight="true" outlineLevel="0" collapsed="false">
      <c r="A12" s="57" t="s">
        <v>100</v>
      </c>
      <c r="B12" s="57"/>
      <c r="C12" s="57"/>
      <c r="D12" s="57"/>
      <c r="E12" s="58" t="n">
        <f aca="false">SUM(E11)</f>
        <v>923165.26</v>
      </c>
    </row>
    <row r="14" customFormat="false" ht="14.5" hidden="false" customHeight="false" outlineLevel="0" collapsed="false">
      <c r="A14" s="59" t="s">
        <v>101</v>
      </c>
      <c r="B14" s="59"/>
      <c r="C14" s="59"/>
      <c r="D14" s="59"/>
      <c r="E14" s="59"/>
    </row>
    <row r="15" customFormat="false" ht="14.5" hidden="false" customHeight="false" outlineLevel="0" collapsed="false">
      <c r="A15" s="51" t="s">
        <v>94</v>
      </c>
      <c r="B15" s="52" t="s">
        <v>95</v>
      </c>
      <c r="C15" s="52" t="s">
        <v>96</v>
      </c>
      <c r="D15" s="53" t="s">
        <v>97</v>
      </c>
      <c r="E15" s="52" t="s">
        <v>98</v>
      </c>
    </row>
    <row r="16" customFormat="false" ht="14.5" hidden="false" customHeight="false" outlineLevel="0" collapsed="false">
      <c r="A16" s="54" t="s">
        <v>53</v>
      </c>
      <c r="B16" s="55" t="s">
        <v>102</v>
      </c>
      <c r="C16" s="55" t="n">
        <v>300</v>
      </c>
      <c r="D16" s="60" t="n">
        <v>100</v>
      </c>
      <c r="E16" s="60" t="n">
        <f aca="false">C16*D16</f>
        <v>30000</v>
      </c>
    </row>
    <row r="17" customFormat="false" ht="13.15" hidden="false" customHeight="true" outlineLevel="0" collapsed="false">
      <c r="A17" s="61" t="s">
        <v>103</v>
      </c>
      <c r="B17" s="61"/>
      <c r="C17" s="61"/>
      <c r="D17" s="61"/>
      <c r="E17" s="62" t="n">
        <f aca="false">SUM(E16)</f>
        <v>30000</v>
      </c>
    </row>
    <row r="19" customFormat="false" ht="14.5" hidden="false" customHeight="false" outlineLevel="0" collapsed="false">
      <c r="A19" s="59" t="s">
        <v>104</v>
      </c>
      <c r="B19" s="59"/>
      <c r="C19" s="59"/>
      <c r="D19" s="59"/>
      <c r="E19" s="59"/>
    </row>
    <row r="20" customFormat="false" ht="14.5" hidden="false" customHeight="false" outlineLevel="0" collapsed="false">
      <c r="A20" s="51" t="s">
        <v>94</v>
      </c>
      <c r="B20" s="52" t="s">
        <v>95</v>
      </c>
      <c r="C20" s="52" t="s">
        <v>96</v>
      </c>
      <c r="D20" s="53" t="s">
        <v>97</v>
      </c>
      <c r="E20" s="52" t="s">
        <v>98</v>
      </c>
    </row>
    <row r="21" customFormat="false" ht="25" hidden="false" customHeight="false" outlineLevel="0" collapsed="false">
      <c r="A21" s="54" t="s">
        <v>56</v>
      </c>
      <c r="B21" s="55" t="s">
        <v>3</v>
      </c>
      <c r="C21" s="55" t="n">
        <v>12</v>
      </c>
      <c r="D21" s="56" t="n">
        <v>400</v>
      </c>
      <c r="E21" s="56" t="n">
        <f aca="false">C21*D21</f>
        <v>4800</v>
      </c>
      <c r="G21" s="63"/>
    </row>
    <row r="22" customFormat="false" ht="14.5" hidden="false" customHeight="false" outlineLevel="0" collapsed="false">
      <c r="A22" s="54" t="s">
        <v>57</v>
      </c>
      <c r="B22" s="55" t="s">
        <v>105</v>
      </c>
      <c r="C22" s="55" t="n">
        <v>8</v>
      </c>
      <c r="D22" s="56" t="n">
        <v>2500</v>
      </c>
      <c r="E22" s="56" t="n">
        <f aca="false">C22*D22</f>
        <v>20000</v>
      </c>
    </row>
    <row r="23" customFormat="false" ht="75.5" hidden="false" customHeight="false" outlineLevel="0" collapsed="false">
      <c r="A23" s="64" t="s">
        <v>106</v>
      </c>
      <c r="B23" s="55" t="s">
        <v>105</v>
      </c>
      <c r="C23" s="55" t="n">
        <v>3</v>
      </c>
      <c r="D23" s="56" t="n">
        <f aca="false">6000*3</f>
        <v>18000</v>
      </c>
      <c r="E23" s="56" t="n">
        <f aca="false">D23*12</f>
        <v>216000</v>
      </c>
      <c r="F23" s="63"/>
    </row>
    <row r="24" customFormat="false" ht="105.25" hidden="false" customHeight="true" outlineLevel="0" collapsed="false">
      <c r="A24" s="64" t="s">
        <v>107</v>
      </c>
      <c r="B24" s="65" t="s">
        <v>102</v>
      </c>
      <c r="C24" s="55" t="n">
        <v>6</v>
      </c>
      <c r="D24" s="56" t="n">
        <v>8000</v>
      </c>
      <c r="E24" s="56" t="n">
        <f aca="false">C24*D24</f>
        <v>48000</v>
      </c>
      <c r="F24" s="63"/>
    </row>
    <row r="25" customFormat="false" ht="25" hidden="false" customHeight="false" outlineLevel="0" collapsed="false">
      <c r="A25" s="54" t="s">
        <v>61</v>
      </c>
      <c r="B25" s="65" t="s">
        <v>102</v>
      </c>
      <c r="C25" s="55" t="s">
        <v>23</v>
      </c>
      <c r="D25" s="56" t="s">
        <v>23</v>
      </c>
      <c r="E25" s="56" t="s">
        <v>23</v>
      </c>
      <c r="F25" s="63"/>
    </row>
    <row r="26" customFormat="false" ht="13.15" hidden="false" customHeight="true" outlineLevel="0" collapsed="false">
      <c r="A26" s="66" t="s">
        <v>103</v>
      </c>
      <c r="B26" s="66"/>
      <c r="C26" s="66"/>
      <c r="D26" s="66"/>
      <c r="E26" s="67" t="n">
        <f aca="false">SUM(E21:E25)</f>
        <v>288800</v>
      </c>
    </row>
    <row r="28" customFormat="false" ht="14.5" hidden="false" customHeight="false" outlineLevel="0" collapsed="false">
      <c r="A28" s="59" t="s">
        <v>108</v>
      </c>
      <c r="B28" s="59"/>
      <c r="C28" s="59"/>
      <c r="D28" s="59"/>
      <c r="E28" s="59"/>
    </row>
    <row r="29" customFormat="false" ht="14.5" hidden="false" customHeight="false" outlineLevel="0" collapsed="false">
      <c r="A29" s="51" t="s">
        <v>94</v>
      </c>
      <c r="B29" s="52" t="s">
        <v>95</v>
      </c>
      <c r="C29" s="52" t="s">
        <v>96</v>
      </c>
      <c r="D29" s="53" t="s">
        <v>97</v>
      </c>
      <c r="E29" s="52" t="s">
        <v>98</v>
      </c>
    </row>
    <row r="30" customFormat="false" ht="14.5" hidden="false" customHeight="false" outlineLevel="0" collapsed="false">
      <c r="A30" s="68" t="s">
        <v>64</v>
      </c>
      <c r="B30" s="65" t="s">
        <v>102</v>
      </c>
      <c r="C30" s="55" t="s">
        <v>23</v>
      </c>
      <c r="D30" s="56" t="s">
        <v>23</v>
      </c>
      <c r="E30" s="56" t="s">
        <v>23</v>
      </c>
    </row>
    <row r="31" customFormat="false" ht="13.15" hidden="false" customHeight="true" outlineLevel="0" collapsed="false">
      <c r="A31" s="61" t="s">
        <v>109</v>
      </c>
      <c r="B31" s="61"/>
      <c r="C31" s="61"/>
      <c r="D31" s="61"/>
      <c r="E31" s="69" t="n">
        <f aca="false">SUM(E30:E30)</f>
        <v>0</v>
      </c>
    </row>
    <row r="33" customFormat="false" ht="13.15" hidden="false" customHeight="true" outlineLevel="0" collapsed="false">
      <c r="A33" s="70" t="s">
        <v>110</v>
      </c>
      <c r="B33" s="70"/>
      <c r="C33" s="70"/>
      <c r="D33" s="70"/>
      <c r="E33" s="70"/>
    </row>
    <row r="34" customFormat="false" ht="14.5" hidden="false" customHeight="false" outlineLevel="0" collapsed="false">
      <c r="A34" s="51" t="s">
        <v>94</v>
      </c>
      <c r="B34" s="52" t="s">
        <v>95</v>
      </c>
      <c r="C34" s="52" t="s">
        <v>96</v>
      </c>
      <c r="D34" s="53" t="s">
        <v>97</v>
      </c>
      <c r="E34" s="52" t="s">
        <v>98</v>
      </c>
    </row>
    <row r="35" customFormat="false" ht="14.5" hidden="false" customHeight="false" outlineLevel="0" collapsed="false">
      <c r="A35" s="71" t="s">
        <v>111</v>
      </c>
      <c r="B35" s="71"/>
      <c r="C35" s="71"/>
      <c r="D35" s="71"/>
      <c r="E35" s="71"/>
    </row>
    <row r="36" customFormat="false" ht="14.5" hidden="false" customHeight="false" outlineLevel="0" collapsed="false">
      <c r="A36" s="54" t="s">
        <v>112</v>
      </c>
      <c r="B36" s="72" t="s">
        <v>113</v>
      </c>
      <c r="C36" s="65" t="n">
        <v>5</v>
      </c>
      <c r="D36" s="73" t="n">
        <v>21.45</v>
      </c>
      <c r="E36" s="56" t="n">
        <f aca="false">C36*D36</f>
        <v>107.25</v>
      </c>
    </row>
    <row r="37" customFormat="false" ht="25" hidden="false" customHeight="false" outlineLevel="0" collapsed="false">
      <c r="A37" s="54" t="s">
        <v>114</v>
      </c>
      <c r="B37" s="72" t="s">
        <v>115</v>
      </c>
      <c r="C37" s="65" t="n">
        <v>4</v>
      </c>
      <c r="D37" s="73" t="n">
        <v>52</v>
      </c>
      <c r="E37" s="56" t="n">
        <f aca="false">C37*D37</f>
        <v>208</v>
      </c>
    </row>
    <row r="38" customFormat="false" ht="14.5" hidden="false" customHeight="false" outlineLevel="0" collapsed="false">
      <c r="A38" s="54" t="s">
        <v>116</v>
      </c>
      <c r="B38" s="72" t="s">
        <v>115</v>
      </c>
      <c r="C38" s="65" t="n">
        <v>4</v>
      </c>
      <c r="D38" s="73" t="n">
        <v>34.45</v>
      </c>
      <c r="E38" s="56" t="n">
        <f aca="false">C38*D38</f>
        <v>137.8</v>
      </c>
    </row>
    <row r="39" customFormat="false" ht="25" hidden="false" customHeight="false" outlineLevel="0" collapsed="false">
      <c r="A39" s="54" t="s">
        <v>117</v>
      </c>
      <c r="B39" s="72" t="s">
        <v>102</v>
      </c>
      <c r="C39" s="65" t="n">
        <v>30</v>
      </c>
      <c r="D39" s="73" t="n">
        <v>7.8</v>
      </c>
      <c r="E39" s="56" t="n">
        <f aca="false">C39*D39</f>
        <v>234</v>
      </c>
    </row>
    <row r="40" customFormat="false" ht="25" hidden="false" customHeight="false" outlineLevel="0" collapsed="false">
      <c r="A40" s="54" t="s">
        <v>118</v>
      </c>
      <c r="B40" s="72" t="s">
        <v>113</v>
      </c>
      <c r="C40" s="65" t="n">
        <v>4</v>
      </c>
      <c r="D40" s="73" t="n">
        <v>23.75</v>
      </c>
      <c r="E40" s="56" t="n">
        <f aca="false">C40*D40</f>
        <v>95</v>
      </c>
    </row>
    <row r="41" customFormat="false" ht="14.5" hidden="false" customHeight="false" outlineLevel="0" collapsed="false">
      <c r="A41" s="54" t="s">
        <v>119</v>
      </c>
      <c r="B41" s="72" t="s">
        <v>102</v>
      </c>
      <c r="C41" s="72" t="n">
        <v>2</v>
      </c>
      <c r="D41" s="73" t="n">
        <v>21.84</v>
      </c>
      <c r="E41" s="56" t="n">
        <f aca="false">C41*D41</f>
        <v>43.68</v>
      </c>
    </row>
    <row r="42" customFormat="false" ht="14.5" hidden="false" customHeight="false" outlineLevel="0" collapsed="false">
      <c r="A42" s="54" t="s">
        <v>120</v>
      </c>
      <c r="B42" s="72" t="s">
        <v>102</v>
      </c>
      <c r="C42" s="72" t="n">
        <v>60</v>
      </c>
      <c r="D42" s="73" t="n">
        <v>7.24</v>
      </c>
      <c r="E42" s="56" t="n">
        <f aca="false">C42*D42</f>
        <v>434.4</v>
      </c>
    </row>
    <row r="43" customFormat="false" ht="14.5" hidden="false" customHeight="false" outlineLevel="0" collapsed="false">
      <c r="A43" s="54" t="s">
        <v>121</v>
      </c>
      <c r="B43" s="72" t="s">
        <v>113</v>
      </c>
      <c r="C43" s="72" t="n">
        <v>48</v>
      </c>
      <c r="D43" s="73" t="n">
        <v>3.52</v>
      </c>
      <c r="E43" s="56" t="n">
        <f aca="false">C43*D43</f>
        <v>168.96</v>
      </c>
    </row>
    <row r="44" customFormat="false" ht="14.5" hidden="false" customHeight="false" outlineLevel="0" collapsed="false">
      <c r="A44" s="54" t="s">
        <v>122</v>
      </c>
      <c r="B44" s="72" t="s">
        <v>113</v>
      </c>
      <c r="C44" s="72" t="n">
        <v>48</v>
      </c>
      <c r="D44" s="73" t="n">
        <v>5.78</v>
      </c>
      <c r="E44" s="56" t="n">
        <f aca="false">C44*D44</f>
        <v>277.44</v>
      </c>
    </row>
    <row r="45" customFormat="false" ht="14.5" hidden="false" customHeight="false" outlineLevel="0" collapsed="false">
      <c r="A45" s="54" t="s">
        <v>123</v>
      </c>
      <c r="B45" s="72" t="s">
        <v>115</v>
      </c>
      <c r="C45" s="72" t="n">
        <v>3</v>
      </c>
      <c r="D45" s="73" t="n">
        <v>23.84</v>
      </c>
      <c r="E45" s="56" t="n">
        <f aca="false">C45*D45</f>
        <v>71.52</v>
      </c>
    </row>
    <row r="46" customFormat="false" ht="14.5" hidden="false" customHeight="false" outlineLevel="0" collapsed="false">
      <c r="A46" s="54" t="s">
        <v>124</v>
      </c>
      <c r="B46" s="72" t="s">
        <v>115</v>
      </c>
      <c r="C46" s="65" t="n">
        <v>3</v>
      </c>
      <c r="D46" s="73" t="n">
        <v>11.51</v>
      </c>
      <c r="E46" s="56" t="n">
        <f aca="false">C46*D46</f>
        <v>34.53</v>
      </c>
    </row>
    <row r="47" customFormat="false" ht="14.5" hidden="false" customHeight="false" outlineLevel="0" collapsed="false">
      <c r="A47" s="54" t="s">
        <v>125</v>
      </c>
      <c r="B47" s="72" t="s">
        <v>115</v>
      </c>
      <c r="C47" s="72" t="n">
        <v>3</v>
      </c>
      <c r="D47" s="73" t="n">
        <v>15.28</v>
      </c>
      <c r="E47" s="56" t="n">
        <f aca="false">C47*D47</f>
        <v>45.84</v>
      </c>
    </row>
    <row r="48" customFormat="false" ht="14.5" hidden="false" customHeight="false" outlineLevel="0" collapsed="false">
      <c r="A48" s="54" t="s">
        <v>126</v>
      </c>
      <c r="B48" s="72" t="s">
        <v>115</v>
      </c>
      <c r="C48" s="72" t="n">
        <v>3</v>
      </c>
      <c r="D48" s="73" t="n">
        <v>21.97</v>
      </c>
      <c r="E48" s="56" t="n">
        <f aca="false">C48*D48</f>
        <v>65.91</v>
      </c>
    </row>
    <row r="49" customFormat="false" ht="14.5" hidden="false" customHeight="false" outlineLevel="0" collapsed="false">
      <c r="A49" s="54" t="s">
        <v>127</v>
      </c>
      <c r="B49" s="72" t="s">
        <v>102</v>
      </c>
      <c r="C49" s="72" t="n">
        <v>24</v>
      </c>
      <c r="D49" s="73" t="n">
        <v>0.84</v>
      </c>
      <c r="E49" s="56" t="n">
        <f aca="false">C49*D49</f>
        <v>20.16</v>
      </c>
    </row>
    <row r="50" customFormat="false" ht="14.5" hidden="false" customHeight="false" outlineLevel="0" collapsed="false">
      <c r="A50" s="54" t="s">
        <v>128</v>
      </c>
      <c r="B50" s="72" t="s">
        <v>102</v>
      </c>
      <c r="C50" s="65" t="n">
        <v>24</v>
      </c>
      <c r="D50" s="73" t="n">
        <v>5.46</v>
      </c>
      <c r="E50" s="56" t="n">
        <f aca="false">C50*D50</f>
        <v>131.04</v>
      </c>
    </row>
    <row r="51" customFormat="false" ht="14.5" hidden="false" customHeight="false" outlineLevel="0" collapsed="false">
      <c r="A51" s="54" t="s">
        <v>129</v>
      </c>
      <c r="B51" s="72" t="s">
        <v>102</v>
      </c>
      <c r="C51" s="65" t="n">
        <v>12</v>
      </c>
      <c r="D51" s="73" t="n">
        <v>3.4</v>
      </c>
      <c r="E51" s="56" t="n">
        <f aca="false">C51*D51</f>
        <v>40.8</v>
      </c>
    </row>
    <row r="52" customFormat="false" ht="14.5" hidden="false" customHeight="false" outlineLevel="0" collapsed="false">
      <c r="A52" s="54" t="s">
        <v>130</v>
      </c>
      <c r="B52" s="72" t="s">
        <v>102</v>
      </c>
      <c r="C52" s="74" t="n">
        <v>300</v>
      </c>
      <c r="D52" s="73" t="n">
        <v>0.35</v>
      </c>
      <c r="E52" s="56" t="n">
        <f aca="false">C52*D52</f>
        <v>105</v>
      </c>
    </row>
    <row r="53" customFormat="false" ht="14.5" hidden="false" customHeight="false" outlineLevel="0" collapsed="false">
      <c r="A53" s="54" t="s">
        <v>131</v>
      </c>
      <c r="B53" s="72" t="s">
        <v>102</v>
      </c>
      <c r="C53" s="74" t="n">
        <v>24</v>
      </c>
      <c r="D53" s="73" t="n">
        <v>4.49</v>
      </c>
      <c r="E53" s="56" t="n">
        <f aca="false">C53*D53</f>
        <v>107.76</v>
      </c>
    </row>
    <row r="54" customFormat="false" ht="14.5" hidden="false" customHeight="false" outlineLevel="0" collapsed="false">
      <c r="A54" s="54" t="s">
        <v>132</v>
      </c>
      <c r="B54" s="72" t="s">
        <v>102</v>
      </c>
      <c r="C54" s="72" t="n">
        <v>24</v>
      </c>
      <c r="D54" s="73" t="n">
        <v>26.25</v>
      </c>
      <c r="E54" s="56" t="n">
        <f aca="false">C54*D54</f>
        <v>630</v>
      </c>
    </row>
    <row r="55" customFormat="false" ht="14.5" hidden="false" customHeight="false" outlineLevel="0" collapsed="false">
      <c r="A55" s="54" t="s">
        <v>133</v>
      </c>
      <c r="B55" s="72" t="s">
        <v>102</v>
      </c>
      <c r="C55" s="65" t="n">
        <v>6</v>
      </c>
      <c r="D55" s="73" t="n">
        <v>26.58</v>
      </c>
      <c r="E55" s="56" t="n">
        <f aca="false">C55*D55</f>
        <v>159.48</v>
      </c>
    </row>
    <row r="56" customFormat="false" ht="14.5" hidden="false" customHeight="false" outlineLevel="0" collapsed="false">
      <c r="A56" s="54" t="s">
        <v>134</v>
      </c>
      <c r="B56" s="72" t="s">
        <v>102</v>
      </c>
      <c r="C56" s="65" t="n">
        <v>2</v>
      </c>
      <c r="D56" s="73" t="n">
        <v>143.34</v>
      </c>
      <c r="E56" s="56" t="n">
        <f aca="false">C56*D56</f>
        <v>286.68</v>
      </c>
    </row>
    <row r="57" customFormat="false" ht="25" hidden="false" customHeight="false" outlineLevel="0" collapsed="false">
      <c r="A57" s="54" t="s">
        <v>135</v>
      </c>
      <c r="B57" s="72" t="s">
        <v>113</v>
      </c>
      <c r="C57" s="74" t="n">
        <v>24</v>
      </c>
      <c r="D57" s="73" t="n">
        <v>8.45</v>
      </c>
      <c r="E57" s="56" t="n">
        <f aca="false">C57*D57</f>
        <v>202.8</v>
      </c>
    </row>
    <row r="58" customFormat="false" ht="25" hidden="false" customHeight="false" outlineLevel="0" collapsed="false">
      <c r="A58" s="54" t="s">
        <v>136</v>
      </c>
      <c r="B58" s="72" t="s">
        <v>113</v>
      </c>
      <c r="C58" s="74" t="n">
        <v>12</v>
      </c>
      <c r="D58" s="73" t="n">
        <v>25.35</v>
      </c>
      <c r="E58" s="56" t="n">
        <f aca="false">C58*D58</f>
        <v>304.2</v>
      </c>
    </row>
    <row r="59" customFormat="false" ht="14.5" hidden="false" customHeight="false" outlineLevel="0" collapsed="false">
      <c r="A59" s="54" t="s">
        <v>137</v>
      </c>
      <c r="B59" s="72" t="s">
        <v>115</v>
      </c>
      <c r="C59" s="74" t="n">
        <v>8</v>
      </c>
      <c r="D59" s="73" t="n">
        <v>19.5</v>
      </c>
      <c r="E59" s="56" t="n">
        <f aca="false">C59*D59</f>
        <v>156</v>
      </c>
    </row>
    <row r="60" customFormat="false" ht="14.5" hidden="false" customHeight="false" outlineLevel="0" collapsed="false">
      <c r="A60" s="54" t="s">
        <v>138</v>
      </c>
      <c r="B60" s="72" t="s">
        <v>115</v>
      </c>
      <c r="C60" s="74" t="n">
        <v>6</v>
      </c>
      <c r="D60" s="73" t="n">
        <v>8.3</v>
      </c>
      <c r="E60" s="56" t="n">
        <f aca="false">C60*D60</f>
        <v>49.8</v>
      </c>
    </row>
    <row r="61" customFormat="false" ht="14.5" hidden="false" customHeight="false" outlineLevel="0" collapsed="false">
      <c r="A61" s="54" t="s">
        <v>139</v>
      </c>
      <c r="B61" s="72" t="s">
        <v>102</v>
      </c>
      <c r="C61" s="74" t="n">
        <v>12</v>
      </c>
      <c r="D61" s="73" t="n">
        <v>12.44</v>
      </c>
      <c r="E61" s="56" t="n">
        <f aca="false">C61*D61</f>
        <v>149.28</v>
      </c>
    </row>
    <row r="62" customFormat="false" ht="14.5" hidden="false" customHeight="false" outlineLevel="0" collapsed="false">
      <c r="A62" s="54" t="s">
        <v>140</v>
      </c>
      <c r="B62" s="72" t="s">
        <v>102</v>
      </c>
      <c r="C62" s="74" t="n">
        <v>2</v>
      </c>
      <c r="D62" s="73" t="n">
        <v>2.47</v>
      </c>
      <c r="E62" s="56" t="n">
        <f aca="false">C62*D62</f>
        <v>4.94</v>
      </c>
    </row>
    <row r="63" customFormat="false" ht="14.5" hidden="false" customHeight="false" outlineLevel="0" collapsed="false">
      <c r="A63" s="54" t="s">
        <v>141</v>
      </c>
      <c r="B63" s="72" t="s">
        <v>102</v>
      </c>
      <c r="C63" s="75" t="n">
        <v>96</v>
      </c>
      <c r="D63" s="76" t="n">
        <v>1.98</v>
      </c>
      <c r="E63" s="56" t="n">
        <f aca="false">C63*D63</f>
        <v>190.08</v>
      </c>
    </row>
    <row r="64" customFormat="false" ht="14.5" hidden="false" customHeight="false" outlineLevel="0" collapsed="false">
      <c r="A64" s="54" t="s">
        <v>142</v>
      </c>
      <c r="B64" s="72" t="s">
        <v>143</v>
      </c>
      <c r="C64" s="74" t="n">
        <v>24</v>
      </c>
      <c r="D64" s="73" t="n">
        <v>6.77</v>
      </c>
      <c r="E64" s="56" t="n">
        <f aca="false">C64*D64</f>
        <v>162.48</v>
      </c>
    </row>
    <row r="65" customFormat="false" ht="14.5" hidden="false" customHeight="false" outlineLevel="0" collapsed="false">
      <c r="A65" s="54" t="s">
        <v>144</v>
      </c>
      <c r="B65" s="72" t="s">
        <v>102</v>
      </c>
      <c r="C65" s="74" t="n">
        <v>24</v>
      </c>
      <c r="D65" s="73" t="n">
        <v>7.12</v>
      </c>
      <c r="E65" s="56" t="n">
        <f aca="false">C65*D65</f>
        <v>170.88</v>
      </c>
    </row>
    <row r="66" customFormat="false" ht="14.5" hidden="false" customHeight="false" outlineLevel="0" collapsed="false">
      <c r="A66" s="54" t="s">
        <v>145</v>
      </c>
      <c r="B66" s="72" t="s">
        <v>102</v>
      </c>
      <c r="C66" s="72" t="n">
        <v>12</v>
      </c>
      <c r="D66" s="73" t="n">
        <v>80</v>
      </c>
      <c r="E66" s="56" t="n">
        <f aca="false">C66*D66</f>
        <v>960</v>
      </c>
    </row>
    <row r="67" customFormat="false" ht="14.5" hidden="false" customHeight="false" outlineLevel="0" collapsed="false">
      <c r="A67" s="54" t="s">
        <v>146</v>
      </c>
      <c r="B67" s="72" t="s">
        <v>147</v>
      </c>
      <c r="C67" s="72" t="n">
        <v>72</v>
      </c>
      <c r="D67" s="73" t="n">
        <v>23</v>
      </c>
      <c r="E67" s="56" t="n">
        <f aca="false">C67*D67</f>
        <v>1656</v>
      </c>
    </row>
    <row r="68" customFormat="false" ht="14.5" hidden="false" customHeight="false" outlineLevel="0" collapsed="false">
      <c r="A68" s="54" t="s">
        <v>148</v>
      </c>
      <c r="B68" s="72" t="s">
        <v>115</v>
      </c>
      <c r="C68" s="75" t="n">
        <v>12</v>
      </c>
      <c r="D68" s="77" t="n">
        <v>11.57</v>
      </c>
      <c r="E68" s="56" t="n">
        <f aca="false">C68*D68</f>
        <v>138.84</v>
      </c>
    </row>
    <row r="69" customFormat="false" ht="14.5" hidden="false" customHeight="false" outlineLevel="0" collapsed="false">
      <c r="A69" s="54" t="s">
        <v>149</v>
      </c>
      <c r="B69" s="72" t="s">
        <v>102</v>
      </c>
      <c r="C69" s="75" t="n">
        <v>12</v>
      </c>
      <c r="D69" s="78" t="n">
        <v>50.05</v>
      </c>
      <c r="E69" s="56" t="n">
        <f aca="false">C69*D69</f>
        <v>600.6</v>
      </c>
    </row>
    <row r="70" customFormat="false" ht="14.5" hidden="false" customHeight="false" outlineLevel="0" collapsed="false">
      <c r="A70" s="54" t="s">
        <v>150</v>
      </c>
      <c r="B70" s="72" t="s">
        <v>102</v>
      </c>
      <c r="C70" s="75" t="n">
        <v>60</v>
      </c>
      <c r="D70" s="78" t="n">
        <v>3.06</v>
      </c>
      <c r="E70" s="56" t="n">
        <f aca="false">C70*D70</f>
        <v>183.6</v>
      </c>
    </row>
    <row r="71" customFormat="false" ht="14.5" hidden="false" customHeight="false" outlineLevel="0" collapsed="false">
      <c r="A71" s="54" t="s">
        <v>151</v>
      </c>
      <c r="B71" s="72" t="s">
        <v>102</v>
      </c>
      <c r="C71" s="75" t="n">
        <v>15</v>
      </c>
      <c r="D71" s="78" t="n">
        <v>13.7</v>
      </c>
      <c r="E71" s="56" t="n">
        <f aca="false">C71*D71</f>
        <v>205.5</v>
      </c>
    </row>
    <row r="72" customFormat="false" ht="14.5" hidden="false" customHeight="false" outlineLevel="0" collapsed="false">
      <c r="A72" s="54" t="s">
        <v>152</v>
      </c>
      <c r="B72" s="72" t="s">
        <v>102</v>
      </c>
      <c r="C72" s="75" t="n">
        <v>15</v>
      </c>
      <c r="D72" s="78" t="n">
        <v>21.84</v>
      </c>
      <c r="E72" s="56" t="n">
        <f aca="false">C72*D72</f>
        <v>327.6</v>
      </c>
    </row>
    <row r="73" customFormat="false" ht="14.5" hidden="false" customHeight="false" outlineLevel="0" collapsed="false">
      <c r="A73" s="54" t="s">
        <v>153</v>
      </c>
      <c r="B73" s="72" t="s">
        <v>102</v>
      </c>
      <c r="C73" s="65" t="n">
        <v>30</v>
      </c>
      <c r="D73" s="73" t="n">
        <v>7.09</v>
      </c>
      <c r="E73" s="56" t="n">
        <f aca="false">C73*D73</f>
        <v>212.7</v>
      </c>
    </row>
    <row r="74" customFormat="false" ht="14.5" hidden="false" customHeight="false" outlineLevel="0" collapsed="false">
      <c r="A74" s="54" t="s">
        <v>154</v>
      </c>
      <c r="B74" s="72" t="s">
        <v>102</v>
      </c>
      <c r="C74" s="74" t="n">
        <v>30</v>
      </c>
      <c r="D74" s="73" t="n">
        <v>4.55</v>
      </c>
      <c r="E74" s="56" t="n">
        <f aca="false">C74*D74</f>
        <v>136.5</v>
      </c>
    </row>
    <row r="75" customFormat="false" ht="14.5" hidden="false" customHeight="false" outlineLevel="0" collapsed="false">
      <c r="A75" s="54" t="s">
        <v>155</v>
      </c>
      <c r="B75" s="72" t="s">
        <v>102</v>
      </c>
      <c r="C75" s="74" t="n">
        <v>12</v>
      </c>
      <c r="D75" s="73" t="n">
        <v>2.57</v>
      </c>
      <c r="E75" s="56" t="n">
        <f aca="false">C75*D75</f>
        <v>30.84</v>
      </c>
    </row>
    <row r="76" customFormat="false" ht="14.5" hidden="false" customHeight="false" outlineLevel="0" collapsed="false">
      <c r="A76" s="54" t="s">
        <v>156</v>
      </c>
      <c r="B76" s="72" t="s">
        <v>102</v>
      </c>
      <c r="C76" s="74" t="n">
        <v>12</v>
      </c>
      <c r="D76" s="73" t="n">
        <v>0.85</v>
      </c>
      <c r="E76" s="56" t="n">
        <f aca="false">C76*D76</f>
        <v>10.2</v>
      </c>
    </row>
    <row r="77" customFormat="false" ht="14.5" hidden="false" customHeight="false" outlineLevel="0" collapsed="false">
      <c r="A77" s="54" t="s">
        <v>157</v>
      </c>
      <c r="B77" s="72" t="s">
        <v>102</v>
      </c>
      <c r="C77" s="75" t="n">
        <v>30</v>
      </c>
      <c r="D77" s="77" t="n">
        <v>2.6</v>
      </c>
      <c r="E77" s="56" t="n">
        <f aca="false">C77*D77</f>
        <v>78</v>
      </c>
    </row>
    <row r="78" customFormat="false" ht="14.5" hidden="false" customHeight="false" outlineLevel="0" collapsed="false">
      <c r="A78" s="54" t="s">
        <v>158</v>
      </c>
      <c r="B78" s="72" t="s">
        <v>102</v>
      </c>
      <c r="C78" s="75" t="n">
        <v>5</v>
      </c>
      <c r="D78" s="79" t="n">
        <v>71.5</v>
      </c>
      <c r="E78" s="56" t="n">
        <f aca="false">C78*D78</f>
        <v>357.5</v>
      </c>
    </row>
    <row r="79" customFormat="false" ht="14.5" hidden="false" customHeight="false" outlineLevel="0" collapsed="false">
      <c r="A79" s="54" t="s">
        <v>159</v>
      </c>
      <c r="B79" s="72" t="s">
        <v>102</v>
      </c>
      <c r="C79" s="74" t="n">
        <v>60</v>
      </c>
      <c r="D79" s="73" t="n">
        <v>12.81</v>
      </c>
      <c r="E79" s="56" t="n">
        <f aca="false">C79*D79</f>
        <v>768.6</v>
      </c>
    </row>
    <row r="80" customFormat="false" ht="14.5" hidden="false" customHeight="false" outlineLevel="0" collapsed="false">
      <c r="A80" s="54" t="s">
        <v>160</v>
      </c>
      <c r="B80" s="72" t="s">
        <v>102</v>
      </c>
      <c r="C80" s="74" t="n">
        <v>10</v>
      </c>
      <c r="D80" s="73" t="n">
        <v>27.3</v>
      </c>
      <c r="E80" s="56" t="n">
        <f aca="false">C80*D80</f>
        <v>273</v>
      </c>
    </row>
    <row r="81" customFormat="false" ht="14.5" hidden="false" customHeight="false" outlineLevel="0" collapsed="false">
      <c r="A81" s="54" t="s">
        <v>161</v>
      </c>
      <c r="B81" s="72" t="s">
        <v>102</v>
      </c>
      <c r="C81" s="65" t="n">
        <v>12</v>
      </c>
      <c r="D81" s="73" t="n">
        <v>17.59</v>
      </c>
      <c r="E81" s="56" t="n">
        <f aca="false">C81*D81</f>
        <v>211.08</v>
      </c>
    </row>
    <row r="82" customFormat="false" ht="14.5" hidden="false" customHeight="false" outlineLevel="0" collapsed="false">
      <c r="A82" s="54" t="s">
        <v>162</v>
      </c>
      <c r="B82" s="72" t="s">
        <v>102</v>
      </c>
      <c r="C82" s="74" t="n">
        <v>12</v>
      </c>
      <c r="D82" s="73" t="n">
        <v>2.34</v>
      </c>
      <c r="E82" s="56" t="n">
        <f aca="false">C82*D82</f>
        <v>28.08</v>
      </c>
    </row>
    <row r="83" customFormat="false" ht="14.5" hidden="false" customHeight="false" outlineLevel="0" collapsed="false">
      <c r="A83" s="54" t="s">
        <v>163</v>
      </c>
      <c r="B83" s="72" t="s">
        <v>102</v>
      </c>
      <c r="C83" s="74" t="n">
        <v>12</v>
      </c>
      <c r="D83" s="73" t="n">
        <v>12.3</v>
      </c>
      <c r="E83" s="56" t="n">
        <f aca="false">C83*D83</f>
        <v>147.6</v>
      </c>
    </row>
    <row r="84" customFormat="false" ht="14.5" hidden="false" customHeight="false" outlineLevel="0" collapsed="false">
      <c r="A84" s="54" t="s">
        <v>164</v>
      </c>
      <c r="B84" s="72" t="s">
        <v>102</v>
      </c>
      <c r="C84" s="74" t="n">
        <v>30</v>
      </c>
      <c r="D84" s="73" t="n">
        <v>51.6</v>
      </c>
      <c r="E84" s="56" t="n">
        <f aca="false">C84*D84</f>
        <v>1548</v>
      </c>
    </row>
    <row r="85" customFormat="false" ht="14.5" hidden="false" customHeight="false" outlineLevel="0" collapsed="false">
      <c r="A85" s="80" t="s">
        <v>165</v>
      </c>
      <c r="B85" s="81" t="s">
        <v>102</v>
      </c>
      <c r="C85" s="82" t="n">
        <v>3</v>
      </c>
      <c r="D85" s="83" t="n">
        <v>660.4</v>
      </c>
      <c r="E85" s="56" t="n">
        <f aca="false">C85*D85</f>
        <v>1981.2</v>
      </c>
    </row>
    <row r="86" customFormat="false" ht="14.5" hidden="false" customHeight="false" outlineLevel="0" collapsed="false">
      <c r="A86" s="80" t="s">
        <v>166</v>
      </c>
      <c r="B86" s="81" t="s">
        <v>102</v>
      </c>
      <c r="C86" s="82" t="n">
        <v>4</v>
      </c>
      <c r="D86" s="83" t="n">
        <v>63.7</v>
      </c>
      <c r="E86" s="56" t="n">
        <f aca="false">C86*D86</f>
        <v>254.8</v>
      </c>
    </row>
    <row r="87" customFormat="false" ht="14.5" hidden="false" customHeight="false" outlineLevel="0" collapsed="false">
      <c r="A87" s="80" t="s">
        <v>167</v>
      </c>
      <c r="B87" s="81" t="s">
        <v>102</v>
      </c>
      <c r="C87" s="82" t="n">
        <v>4</v>
      </c>
      <c r="D87" s="83" t="n">
        <v>63.7</v>
      </c>
      <c r="E87" s="56" t="n">
        <f aca="false">C87*D87</f>
        <v>254.8</v>
      </c>
    </row>
    <row r="88" customFormat="false" ht="14.5" hidden="false" customHeight="false" outlineLevel="0" collapsed="false">
      <c r="A88" s="80" t="s">
        <v>168</v>
      </c>
      <c r="B88" s="81" t="s">
        <v>102</v>
      </c>
      <c r="C88" s="82" t="n">
        <v>4</v>
      </c>
      <c r="D88" s="83" t="n">
        <v>123.2</v>
      </c>
      <c r="E88" s="56" t="n">
        <f aca="false">C88*D88</f>
        <v>492.8</v>
      </c>
    </row>
    <row r="89" customFormat="false" ht="14.5" hidden="false" customHeight="false" outlineLevel="0" collapsed="false">
      <c r="A89" s="80" t="s">
        <v>169</v>
      </c>
      <c r="B89" s="81" t="s">
        <v>102</v>
      </c>
      <c r="C89" s="82" t="n">
        <v>4</v>
      </c>
      <c r="D89" s="83" t="n">
        <v>123.2</v>
      </c>
      <c r="E89" s="56" t="n">
        <f aca="false">C89*D89</f>
        <v>492.8</v>
      </c>
    </row>
    <row r="90" customFormat="false" ht="13.15" hidden="false" customHeight="true" outlineLevel="0" collapsed="false">
      <c r="A90" s="84" t="s">
        <v>170</v>
      </c>
      <c r="B90" s="84"/>
      <c r="C90" s="84"/>
      <c r="D90" s="84"/>
      <c r="E90" s="85" t="n">
        <f aca="false">SUM(E36:E89)</f>
        <v>16146.35</v>
      </c>
    </row>
    <row r="91" customFormat="false" ht="14.5" hidden="false" customHeight="false" outlineLevel="0" collapsed="false">
      <c r="A91" s="86" t="s">
        <v>171</v>
      </c>
      <c r="B91" s="86"/>
      <c r="C91" s="86"/>
      <c r="D91" s="86"/>
      <c r="E91" s="86"/>
    </row>
    <row r="92" customFormat="false" ht="14.5" hidden="false" customHeight="false" outlineLevel="0" collapsed="false">
      <c r="A92" s="51" t="s">
        <v>94</v>
      </c>
      <c r="B92" s="52" t="s">
        <v>95</v>
      </c>
      <c r="C92" s="52" t="s">
        <v>96</v>
      </c>
      <c r="D92" s="53" t="s">
        <v>97</v>
      </c>
      <c r="E92" s="52" t="s">
        <v>98</v>
      </c>
    </row>
    <row r="93" customFormat="false" ht="14.5" hidden="false" customHeight="false" outlineLevel="0" collapsed="false">
      <c r="A93" s="54" t="s">
        <v>172</v>
      </c>
      <c r="B93" s="72" t="s">
        <v>102</v>
      </c>
      <c r="C93" s="55" t="n">
        <v>50</v>
      </c>
      <c r="D93" s="87" t="n">
        <v>0.72</v>
      </c>
      <c r="E93" s="56" t="n">
        <f aca="false">C93*D93</f>
        <v>36</v>
      </c>
    </row>
    <row r="94" customFormat="false" ht="14.5" hidden="false" customHeight="false" outlineLevel="0" collapsed="false">
      <c r="A94" s="54" t="s">
        <v>173</v>
      </c>
      <c r="B94" s="72" t="s">
        <v>115</v>
      </c>
      <c r="C94" s="55" t="n">
        <v>72</v>
      </c>
      <c r="D94" s="87" t="n">
        <v>11.81</v>
      </c>
      <c r="E94" s="56" t="n">
        <f aca="false">C94*D94</f>
        <v>850.32</v>
      </c>
    </row>
    <row r="95" customFormat="false" ht="14.5" hidden="false" customHeight="false" outlineLevel="0" collapsed="false">
      <c r="A95" s="54" t="s">
        <v>174</v>
      </c>
      <c r="B95" s="72" t="s">
        <v>175</v>
      </c>
      <c r="C95" s="55" t="n">
        <v>18</v>
      </c>
      <c r="D95" s="87" t="n">
        <v>12.74</v>
      </c>
      <c r="E95" s="56" t="n">
        <f aca="false">C95*D95</f>
        <v>229.32</v>
      </c>
    </row>
    <row r="96" customFormat="false" ht="14.5" hidden="false" customHeight="false" outlineLevel="0" collapsed="false">
      <c r="A96" s="54" t="s">
        <v>176</v>
      </c>
      <c r="B96" s="72" t="s">
        <v>115</v>
      </c>
      <c r="C96" s="55" t="n">
        <v>18</v>
      </c>
      <c r="D96" s="87" t="n">
        <v>46.62</v>
      </c>
      <c r="E96" s="56" t="n">
        <f aca="false">C96*D96</f>
        <v>839.16</v>
      </c>
    </row>
    <row r="97" customFormat="false" ht="14.5" hidden="false" customHeight="false" outlineLevel="0" collapsed="false">
      <c r="A97" s="54" t="s">
        <v>177</v>
      </c>
      <c r="B97" s="72" t="s">
        <v>115</v>
      </c>
      <c r="C97" s="55" t="n">
        <v>18</v>
      </c>
      <c r="D97" s="87" t="n">
        <v>54.6</v>
      </c>
      <c r="E97" s="56" t="n">
        <f aca="false">C97*D97</f>
        <v>982.8</v>
      </c>
    </row>
    <row r="98" customFormat="false" ht="14.5" hidden="false" customHeight="false" outlineLevel="0" collapsed="false">
      <c r="A98" s="54" t="s">
        <v>178</v>
      </c>
      <c r="B98" s="72" t="s">
        <v>115</v>
      </c>
      <c r="C98" s="55" t="n">
        <v>5</v>
      </c>
      <c r="D98" s="87" t="n">
        <v>21</v>
      </c>
      <c r="E98" s="56" t="n">
        <f aca="false">C98*D98</f>
        <v>105</v>
      </c>
    </row>
    <row r="99" customFormat="false" ht="17.25" hidden="false" customHeight="true" outlineLevel="0" collapsed="false">
      <c r="A99" s="54" t="s">
        <v>179</v>
      </c>
      <c r="B99" s="72" t="s">
        <v>102</v>
      </c>
      <c r="C99" s="55" t="n">
        <v>18</v>
      </c>
      <c r="D99" s="87" t="n">
        <v>37.73</v>
      </c>
      <c r="E99" s="56" t="n">
        <f aca="false">C99*D99</f>
        <v>679.14</v>
      </c>
    </row>
    <row r="100" customFormat="false" ht="14.5" hidden="false" customHeight="false" outlineLevel="0" collapsed="false">
      <c r="A100" s="54" t="s">
        <v>180</v>
      </c>
      <c r="B100" s="72" t="s">
        <v>102</v>
      </c>
      <c r="C100" s="55" t="n">
        <v>90</v>
      </c>
      <c r="D100" s="87" t="n">
        <v>16.28</v>
      </c>
      <c r="E100" s="56" t="n">
        <f aca="false">C100*D100</f>
        <v>1465.2</v>
      </c>
    </row>
    <row r="101" customFormat="false" ht="15.75" hidden="false" customHeight="true" outlineLevel="0" collapsed="false">
      <c r="A101" s="54" t="s">
        <v>181</v>
      </c>
      <c r="B101" s="72" t="s">
        <v>182</v>
      </c>
      <c r="C101" s="55" t="n">
        <v>540</v>
      </c>
      <c r="D101" s="87" t="n">
        <v>0.84</v>
      </c>
      <c r="E101" s="56" t="n">
        <f aca="false">C101*D101</f>
        <v>453.6</v>
      </c>
    </row>
    <row r="102" customFormat="false" ht="14.5" hidden="false" customHeight="false" outlineLevel="0" collapsed="false">
      <c r="A102" s="54" t="s">
        <v>183</v>
      </c>
      <c r="B102" s="72" t="s">
        <v>182</v>
      </c>
      <c r="C102" s="55" t="n">
        <v>540</v>
      </c>
      <c r="D102" s="87" t="n">
        <v>1.04</v>
      </c>
      <c r="E102" s="56" t="n">
        <f aca="false">C102*D102</f>
        <v>561.6</v>
      </c>
    </row>
    <row r="103" customFormat="false" ht="14.5" hidden="false" customHeight="false" outlineLevel="0" collapsed="false">
      <c r="A103" s="54" t="s">
        <v>184</v>
      </c>
      <c r="B103" s="72" t="s">
        <v>113</v>
      </c>
      <c r="C103" s="55" t="n">
        <v>90</v>
      </c>
      <c r="D103" s="87" t="n">
        <v>8.33</v>
      </c>
      <c r="E103" s="56" t="n">
        <f aca="false">C103*D103</f>
        <v>749.7</v>
      </c>
    </row>
    <row r="104" customFormat="false" ht="14.5" hidden="false" customHeight="false" outlineLevel="0" collapsed="false">
      <c r="A104" s="54" t="s">
        <v>185</v>
      </c>
      <c r="B104" s="72" t="s">
        <v>113</v>
      </c>
      <c r="C104" s="55" t="n">
        <v>90</v>
      </c>
      <c r="D104" s="87" t="n">
        <v>11.57</v>
      </c>
      <c r="E104" s="56" t="n">
        <f aca="false">C104*D104</f>
        <v>1041.3</v>
      </c>
    </row>
    <row r="105" customFormat="false" ht="14.5" hidden="false" customHeight="false" outlineLevel="0" collapsed="false">
      <c r="A105" s="54" t="s">
        <v>186</v>
      </c>
      <c r="B105" s="72" t="s">
        <v>102</v>
      </c>
      <c r="C105" s="55" t="n">
        <v>36</v>
      </c>
      <c r="D105" s="87" t="n">
        <v>14.2</v>
      </c>
      <c r="E105" s="56" t="n">
        <f aca="false">C105*D105</f>
        <v>511.2</v>
      </c>
    </row>
    <row r="106" customFormat="false" ht="14.5" hidden="false" customHeight="false" outlineLevel="0" collapsed="false">
      <c r="A106" s="54" t="s">
        <v>187</v>
      </c>
      <c r="B106" s="72" t="s">
        <v>102</v>
      </c>
      <c r="C106" s="55" t="n">
        <v>90</v>
      </c>
      <c r="D106" s="87" t="n">
        <v>3.64</v>
      </c>
      <c r="E106" s="56" t="n">
        <f aca="false">C106*D106</f>
        <v>327.6</v>
      </c>
    </row>
    <row r="107" customFormat="false" ht="14.5" hidden="false" customHeight="false" outlineLevel="0" collapsed="false">
      <c r="A107" s="54" t="s">
        <v>188</v>
      </c>
      <c r="B107" s="72" t="s">
        <v>182</v>
      </c>
      <c r="C107" s="55" t="n">
        <v>360</v>
      </c>
      <c r="D107" s="87" t="n">
        <v>2.91</v>
      </c>
      <c r="E107" s="56" t="n">
        <f aca="false">C107*D107</f>
        <v>1047.6</v>
      </c>
    </row>
    <row r="108" customFormat="false" ht="14.5" hidden="false" customHeight="false" outlineLevel="0" collapsed="false">
      <c r="A108" s="54" t="s">
        <v>189</v>
      </c>
      <c r="B108" s="72" t="s">
        <v>102</v>
      </c>
      <c r="C108" s="55" t="n">
        <v>18</v>
      </c>
      <c r="D108" s="87" t="n">
        <v>19.24</v>
      </c>
      <c r="E108" s="56" t="n">
        <f aca="false">C108*D108</f>
        <v>346.32</v>
      </c>
    </row>
    <row r="109" customFormat="false" ht="14.5" hidden="false" customHeight="false" outlineLevel="0" collapsed="false">
      <c r="A109" s="54" t="s">
        <v>190</v>
      </c>
      <c r="B109" s="72" t="s">
        <v>102</v>
      </c>
      <c r="C109" s="55" t="n">
        <v>18</v>
      </c>
      <c r="D109" s="87" t="n">
        <v>19.24</v>
      </c>
      <c r="E109" s="56" t="n">
        <f aca="false">C109*D109</f>
        <v>346.32</v>
      </c>
    </row>
    <row r="110" customFormat="false" ht="14.5" hidden="false" customHeight="false" outlineLevel="0" collapsed="false">
      <c r="A110" s="54" t="s">
        <v>191</v>
      </c>
      <c r="B110" s="72" t="s">
        <v>102</v>
      </c>
      <c r="C110" s="55" t="n">
        <v>18</v>
      </c>
      <c r="D110" s="87" t="n">
        <v>47.78</v>
      </c>
      <c r="E110" s="56" t="n">
        <f aca="false">C110*D110</f>
        <v>860.04</v>
      </c>
    </row>
    <row r="111" customFormat="false" ht="14.5" hidden="false" customHeight="false" outlineLevel="0" collapsed="false">
      <c r="A111" s="54" t="s">
        <v>192</v>
      </c>
      <c r="B111" s="72" t="s">
        <v>102</v>
      </c>
      <c r="C111" s="55" t="n">
        <v>18</v>
      </c>
      <c r="D111" s="87" t="n">
        <v>10.86</v>
      </c>
      <c r="E111" s="56" t="n">
        <f aca="false">C111*D111</f>
        <v>195.48</v>
      </c>
    </row>
    <row r="112" customFormat="false" ht="14.5" hidden="false" customHeight="false" outlineLevel="0" collapsed="false">
      <c r="A112" s="54" t="s">
        <v>193</v>
      </c>
      <c r="B112" s="72" t="s">
        <v>113</v>
      </c>
      <c r="C112" s="55" t="n">
        <v>20</v>
      </c>
      <c r="D112" s="87" t="n">
        <v>4.15</v>
      </c>
      <c r="E112" s="56" t="n">
        <f aca="false">C112*D112</f>
        <v>83</v>
      </c>
    </row>
    <row r="113" customFormat="false" ht="14.5" hidden="false" customHeight="false" outlineLevel="0" collapsed="false">
      <c r="A113" s="54" t="s">
        <v>194</v>
      </c>
      <c r="B113" s="72" t="s">
        <v>102</v>
      </c>
      <c r="C113" s="55" t="n">
        <v>360</v>
      </c>
      <c r="D113" s="87" t="n">
        <v>0.27</v>
      </c>
      <c r="E113" s="56" t="n">
        <f aca="false">C113*D113</f>
        <v>97.2</v>
      </c>
    </row>
    <row r="114" customFormat="false" ht="14.5" hidden="false" customHeight="false" outlineLevel="0" collapsed="false">
      <c r="A114" s="54" t="s">
        <v>195</v>
      </c>
      <c r="B114" s="72" t="s">
        <v>182</v>
      </c>
      <c r="C114" s="55" t="n">
        <v>180</v>
      </c>
      <c r="D114" s="87" t="n">
        <v>0.84</v>
      </c>
      <c r="E114" s="56" t="n">
        <f aca="false">C114*D114</f>
        <v>151.2</v>
      </c>
    </row>
    <row r="115" customFormat="false" ht="14.5" hidden="false" customHeight="false" outlineLevel="0" collapsed="false">
      <c r="A115" s="54" t="s">
        <v>196</v>
      </c>
      <c r="B115" s="72" t="s">
        <v>182</v>
      </c>
      <c r="C115" s="55" t="n">
        <v>180</v>
      </c>
      <c r="D115" s="87" t="n">
        <v>0.89</v>
      </c>
      <c r="E115" s="56" t="n">
        <f aca="false">C115*D115</f>
        <v>160.2</v>
      </c>
    </row>
    <row r="116" customFormat="false" ht="14.5" hidden="false" customHeight="false" outlineLevel="0" collapsed="false">
      <c r="A116" s="54" t="s">
        <v>197</v>
      </c>
      <c r="B116" s="72" t="s">
        <v>182</v>
      </c>
      <c r="C116" s="55" t="n">
        <v>540</v>
      </c>
      <c r="D116" s="87" t="n">
        <v>0.89</v>
      </c>
      <c r="E116" s="56" t="n">
        <f aca="false">C116*D116</f>
        <v>480.6</v>
      </c>
    </row>
    <row r="117" customFormat="false" ht="14.5" hidden="false" customHeight="false" outlineLevel="0" collapsed="false">
      <c r="A117" s="54" t="s">
        <v>198</v>
      </c>
      <c r="B117" s="72" t="s">
        <v>115</v>
      </c>
      <c r="C117" s="55" t="n">
        <v>36</v>
      </c>
      <c r="D117" s="87" t="n">
        <v>41.34</v>
      </c>
      <c r="E117" s="56" t="n">
        <f aca="false">C117*D117</f>
        <v>1488.24</v>
      </c>
    </row>
    <row r="118" customFormat="false" ht="14.5" hidden="false" customHeight="false" outlineLevel="0" collapsed="false">
      <c r="A118" s="54" t="s">
        <v>199</v>
      </c>
      <c r="B118" s="72" t="s">
        <v>115</v>
      </c>
      <c r="C118" s="55" t="n">
        <v>36</v>
      </c>
      <c r="D118" s="87" t="n">
        <v>46.64</v>
      </c>
      <c r="E118" s="56" t="n">
        <f aca="false">C118*D118</f>
        <v>1679.04</v>
      </c>
      <c r="G118" s="88"/>
    </row>
    <row r="119" customFormat="false" ht="14.5" hidden="false" customHeight="false" outlineLevel="0" collapsed="false">
      <c r="A119" s="54" t="s">
        <v>200</v>
      </c>
      <c r="B119" s="72" t="s">
        <v>102</v>
      </c>
      <c r="C119" s="55" t="n">
        <v>18</v>
      </c>
      <c r="D119" s="87" t="n">
        <v>21.45</v>
      </c>
      <c r="E119" s="56" t="n">
        <f aca="false">C119*D119</f>
        <v>386.1</v>
      </c>
    </row>
    <row r="120" customFormat="false" ht="14.5" hidden="false" customHeight="false" outlineLevel="0" collapsed="false">
      <c r="A120" s="54" t="s">
        <v>201</v>
      </c>
      <c r="B120" s="72" t="s">
        <v>102</v>
      </c>
      <c r="C120" s="55" t="n">
        <v>18</v>
      </c>
      <c r="D120" s="87" t="n">
        <v>40.64</v>
      </c>
      <c r="E120" s="56" t="n">
        <f aca="false">C120*D120</f>
        <v>731.52</v>
      </c>
    </row>
    <row r="121" customFormat="false" ht="14.5" hidden="false" customHeight="false" outlineLevel="0" collapsed="false">
      <c r="A121" s="54" t="s">
        <v>202</v>
      </c>
      <c r="B121" s="72" t="s">
        <v>102</v>
      </c>
      <c r="C121" s="55" t="n">
        <v>15</v>
      </c>
      <c r="D121" s="87" t="n">
        <v>3.77</v>
      </c>
      <c r="E121" s="56" t="n">
        <f aca="false">C121*D121</f>
        <v>56.55</v>
      </c>
    </row>
    <row r="122" customFormat="false" ht="14.5" hidden="false" customHeight="false" outlineLevel="0" collapsed="false">
      <c r="A122" s="54" t="s">
        <v>203</v>
      </c>
      <c r="B122" s="72" t="s">
        <v>113</v>
      </c>
      <c r="C122" s="55" t="n">
        <v>80</v>
      </c>
      <c r="D122" s="87" t="n">
        <v>4.1</v>
      </c>
      <c r="E122" s="56" t="n">
        <f aca="false">C122*D122</f>
        <v>328</v>
      </c>
    </row>
    <row r="123" customFormat="false" ht="13.15" hidden="false" customHeight="true" outlineLevel="0" collapsed="false">
      <c r="A123" s="84" t="s">
        <v>170</v>
      </c>
      <c r="B123" s="84"/>
      <c r="C123" s="84"/>
      <c r="D123" s="84"/>
      <c r="E123" s="85" t="n">
        <f aca="false">SUM(E93:E122)</f>
        <v>17269.35</v>
      </c>
    </row>
    <row r="124" customFormat="false" ht="14.5" hidden="false" customHeight="false" outlineLevel="0" collapsed="false">
      <c r="A124" s="86" t="s">
        <v>204</v>
      </c>
      <c r="B124" s="86"/>
      <c r="C124" s="86"/>
      <c r="D124" s="86"/>
      <c r="E124" s="86"/>
    </row>
    <row r="125" customFormat="false" ht="14.5" hidden="false" customHeight="false" outlineLevel="0" collapsed="false">
      <c r="A125" s="51" t="s">
        <v>94</v>
      </c>
      <c r="B125" s="52" t="s">
        <v>95</v>
      </c>
      <c r="C125" s="52" t="s">
        <v>96</v>
      </c>
      <c r="D125" s="53" t="s">
        <v>97</v>
      </c>
      <c r="E125" s="52" t="s">
        <v>98</v>
      </c>
    </row>
    <row r="126" customFormat="false" ht="14.5" hidden="false" customHeight="false" outlineLevel="0" collapsed="false">
      <c r="A126" s="89" t="s">
        <v>205</v>
      </c>
      <c r="B126" s="90" t="s">
        <v>102</v>
      </c>
      <c r="C126" s="90" t="n">
        <v>12</v>
      </c>
      <c r="D126" s="73" t="n">
        <v>26.15</v>
      </c>
      <c r="E126" s="73" t="n">
        <f aca="false">C126*D126</f>
        <v>313.8</v>
      </c>
    </row>
    <row r="127" customFormat="false" ht="14.5" hidden="false" customHeight="false" outlineLevel="0" collapsed="false">
      <c r="A127" s="54" t="s">
        <v>206</v>
      </c>
      <c r="B127" s="72" t="s">
        <v>102</v>
      </c>
      <c r="C127" s="72" t="n">
        <v>48</v>
      </c>
      <c r="D127" s="73" t="n">
        <v>10.4</v>
      </c>
      <c r="E127" s="73" t="n">
        <f aca="false">C127*D127</f>
        <v>499.2</v>
      </c>
    </row>
    <row r="128" customFormat="false" ht="14.5" hidden="false" customHeight="false" outlineLevel="0" collapsed="false">
      <c r="A128" s="89" t="s">
        <v>207</v>
      </c>
      <c r="B128" s="90" t="s">
        <v>102</v>
      </c>
      <c r="C128" s="90" t="n">
        <v>36</v>
      </c>
      <c r="D128" s="73" t="n">
        <v>66.89</v>
      </c>
      <c r="E128" s="73" t="n">
        <f aca="false">C128*D128</f>
        <v>2408.04</v>
      </c>
    </row>
    <row r="129" customFormat="false" ht="14.5" hidden="false" customHeight="false" outlineLevel="0" collapsed="false">
      <c r="A129" s="89" t="s">
        <v>208</v>
      </c>
      <c r="B129" s="90" t="s">
        <v>102</v>
      </c>
      <c r="C129" s="90" t="n">
        <v>12</v>
      </c>
      <c r="D129" s="73" t="n">
        <v>54.6</v>
      </c>
      <c r="E129" s="73" t="n">
        <f aca="false">C129*D129</f>
        <v>655.2</v>
      </c>
    </row>
    <row r="130" customFormat="false" ht="14.5" hidden="false" customHeight="false" outlineLevel="0" collapsed="false">
      <c r="A130" s="54" t="s">
        <v>209</v>
      </c>
      <c r="B130" s="72" t="s">
        <v>102</v>
      </c>
      <c r="C130" s="72" t="n">
        <v>6</v>
      </c>
      <c r="D130" s="73" t="n">
        <v>24.5</v>
      </c>
      <c r="E130" s="73" t="n">
        <f aca="false">C130*D130</f>
        <v>147</v>
      </c>
    </row>
    <row r="131" customFormat="false" ht="14.5" hidden="false" customHeight="false" outlineLevel="0" collapsed="false">
      <c r="A131" s="54" t="s">
        <v>210</v>
      </c>
      <c r="B131" s="72" t="s">
        <v>102</v>
      </c>
      <c r="C131" s="72" t="n">
        <v>24</v>
      </c>
      <c r="D131" s="73" t="n">
        <v>8.94</v>
      </c>
      <c r="E131" s="73" t="n">
        <f aca="false">C131*D131</f>
        <v>214.56</v>
      </c>
    </row>
    <row r="132" customFormat="false" ht="14.5" hidden="false" customHeight="false" outlineLevel="0" collapsed="false">
      <c r="A132" s="54" t="s">
        <v>211</v>
      </c>
      <c r="B132" s="72" t="s">
        <v>102</v>
      </c>
      <c r="C132" s="72" t="n">
        <v>48</v>
      </c>
      <c r="D132" s="73" t="n">
        <v>11.43</v>
      </c>
      <c r="E132" s="73" t="n">
        <f aca="false">C132*D132</f>
        <v>548.64</v>
      </c>
    </row>
    <row r="133" customFormat="false" ht="14.5" hidden="false" customHeight="false" outlineLevel="0" collapsed="false">
      <c r="A133" s="91" t="s">
        <v>212</v>
      </c>
      <c r="B133" s="92" t="s">
        <v>102</v>
      </c>
      <c r="C133" s="93" t="n">
        <v>24</v>
      </c>
      <c r="D133" s="94" t="n">
        <v>11.97</v>
      </c>
      <c r="E133" s="73" t="n">
        <f aca="false">C133*D133</f>
        <v>287.28</v>
      </c>
    </row>
    <row r="134" customFormat="false" ht="14.5" hidden="false" customHeight="false" outlineLevel="0" collapsed="false">
      <c r="A134" s="95" t="s">
        <v>213</v>
      </c>
      <c r="B134" s="92" t="s">
        <v>102</v>
      </c>
      <c r="C134" s="93" t="n">
        <v>12</v>
      </c>
      <c r="D134" s="94" t="n">
        <v>14.7</v>
      </c>
      <c r="E134" s="73" t="n">
        <f aca="false">C134*D134</f>
        <v>176.4</v>
      </c>
    </row>
    <row r="135" customFormat="false" ht="14.5" hidden="false" customHeight="false" outlineLevel="0" collapsed="false">
      <c r="A135" s="95" t="s">
        <v>214</v>
      </c>
      <c r="B135" s="92" t="s">
        <v>102</v>
      </c>
      <c r="C135" s="93" t="n">
        <v>6</v>
      </c>
      <c r="D135" s="94" t="n">
        <v>50.51</v>
      </c>
      <c r="E135" s="73" t="n">
        <f aca="false">C135*D135</f>
        <v>303.06</v>
      </c>
    </row>
    <row r="136" customFormat="false" ht="14.5" hidden="false" customHeight="false" outlineLevel="0" collapsed="false">
      <c r="A136" s="95" t="s">
        <v>215</v>
      </c>
      <c r="B136" s="92" t="s">
        <v>102</v>
      </c>
      <c r="C136" s="93" t="n">
        <v>24</v>
      </c>
      <c r="D136" s="94" t="n">
        <v>2.91</v>
      </c>
      <c r="E136" s="73" t="n">
        <f aca="false">C136*D136</f>
        <v>69.84</v>
      </c>
    </row>
    <row r="137" customFormat="false" ht="14.5" hidden="false" customHeight="false" outlineLevel="0" collapsed="false">
      <c r="A137" s="54" t="s">
        <v>216</v>
      </c>
      <c r="B137" s="72" t="s">
        <v>102</v>
      </c>
      <c r="C137" s="72" t="n">
        <v>96</v>
      </c>
      <c r="D137" s="73" t="n">
        <v>0.99</v>
      </c>
      <c r="E137" s="73" t="n">
        <f aca="false">C137*D137</f>
        <v>95.04</v>
      </c>
    </row>
    <row r="138" customFormat="false" ht="14.5" hidden="false" customHeight="false" outlineLevel="0" collapsed="false">
      <c r="A138" s="54" t="s">
        <v>217</v>
      </c>
      <c r="B138" s="72" t="s">
        <v>102</v>
      </c>
      <c r="C138" s="72" t="n">
        <v>24</v>
      </c>
      <c r="D138" s="73" t="n">
        <v>6.7</v>
      </c>
      <c r="E138" s="73" t="n">
        <f aca="false">C138*D138</f>
        <v>160.8</v>
      </c>
    </row>
    <row r="139" customFormat="false" ht="14.5" hidden="false" customHeight="false" outlineLevel="0" collapsed="false">
      <c r="A139" s="54" t="s">
        <v>218</v>
      </c>
      <c r="B139" s="72" t="s">
        <v>102</v>
      </c>
      <c r="C139" s="72" t="n">
        <v>24</v>
      </c>
      <c r="D139" s="73" t="n">
        <v>3.66</v>
      </c>
      <c r="E139" s="73" t="n">
        <f aca="false">C139*D139</f>
        <v>87.84</v>
      </c>
    </row>
    <row r="140" customFormat="false" ht="14.5" hidden="false" customHeight="false" outlineLevel="0" collapsed="false">
      <c r="A140" s="96" t="s">
        <v>219</v>
      </c>
      <c r="B140" s="74" t="s">
        <v>102</v>
      </c>
      <c r="C140" s="74" t="n">
        <v>36</v>
      </c>
      <c r="D140" s="56" t="n">
        <v>13.77</v>
      </c>
      <c r="E140" s="73" t="n">
        <f aca="false">C140*D140</f>
        <v>495.72</v>
      </c>
    </row>
    <row r="141" customFormat="false" ht="14.5" hidden="false" customHeight="false" outlineLevel="0" collapsed="false">
      <c r="A141" s="96" t="s">
        <v>220</v>
      </c>
      <c r="B141" s="74" t="s">
        <v>102</v>
      </c>
      <c r="C141" s="74" t="n">
        <v>12</v>
      </c>
      <c r="D141" s="56" t="n">
        <v>15.28</v>
      </c>
      <c r="E141" s="73" t="n">
        <f aca="false">C141*D141</f>
        <v>183.36</v>
      </c>
    </row>
    <row r="142" customFormat="false" ht="14.5" hidden="false" customHeight="false" outlineLevel="0" collapsed="false">
      <c r="A142" s="96" t="s">
        <v>221</v>
      </c>
      <c r="B142" s="74" t="s">
        <v>102</v>
      </c>
      <c r="C142" s="74" t="n">
        <v>10</v>
      </c>
      <c r="D142" s="56" t="n">
        <v>57.29</v>
      </c>
      <c r="E142" s="73" t="n">
        <f aca="false">C142*D142</f>
        <v>572.9</v>
      </c>
    </row>
    <row r="143" customFormat="false" ht="14.5" hidden="false" customHeight="false" outlineLevel="0" collapsed="false">
      <c r="A143" s="96" t="s">
        <v>222</v>
      </c>
      <c r="B143" s="74" t="s">
        <v>102</v>
      </c>
      <c r="C143" s="74" t="n">
        <v>6</v>
      </c>
      <c r="D143" s="56" t="n">
        <v>82.9</v>
      </c>
      <c r="E143" s="73" t="n">
        <f aca="false">C143*D143</f>
        <v>497.4</v>
      </c>
    </row>
    <row r="144" customFormat="false" ht="14.5" hidden="false" customHeight="false" outlineLevel="0" collapsed="false">
      <c r="A144" s="96" t="s">
        <v>223</v>
      </c>
      <c r="B144" s="74" t="s">
        <v>102</v>
      </c>
      <c r="C144" s="74" t="n">
        <v>24</v>
      </c>
      <c r="D144" s="56" t="n">
        <v>5.76</v>
      </c>
      <c r="E144" s="73" t="n">
        <f aca="false">C144*D144</f>
        <v>138.24</v>
      </c>
    </row>
    <row r="145" customFormat="false" ht="14.5" hidden="false" customHeight="false" outlineLevel="0" collapsed="false">
      <c r="A145" s="96" t="s">
        <v>224</v>
      </c>
      <c r="B145" s="74" t="s">
        <v>102</v>
      </c>
      <c r="C145" s="74" t="n">
        <v>2</v>
      </c>
      <c r="D145" s="56" t="n">
        <v>233.4</v>
      </c>
      <c r="E145" s="73" t="n">
        <f aca="false">C145*D145</f>
        <v>466.8</v>
      </c>
    </row>
    <row r="146" customFormat="false" ht="14.5" hidden="false" customHeight="false" outlineLevel="0" collapsed="false">
      <c r="A146" s="96" t="s">
        <v>225</v>
      </c>
      <c r="B146" s="74" t="s">
        <v>102</v>
      </c>
      <c r="C146" s="74" t="n">
        <v>48</v>
      </c>
      <c r="D146" s="56" t="n">
        <v>6.14</v>
      </c>
      <c r="E146" s="73" t="n">
        <f aca="false">C146*D146</f>
        <v>294.72</v>
      </c>
    </row>
    <row r="147" customFormat="false" ht="14.5" hidden="false" customHeight="false" outlineLevel="0" collapsed="false">
      <c r="A147" s="96" t="s">
        <v>226</v>
      </c>
      <c r="B147" s="74" t="s">
        <v>227</v>
      </c>
      <c r="C147" s="74" t="n">
        <v>48</v>
      </c>
      <c r="D147" s="56" t="n">
        <v>13.38</v>
      </c>
      <c r="E147" s="73" t="n">
        <f aca="false">C147*D147</f>
        <v>642.24</v>
      </c>
    </row>
    <row r="148" customFormat="false" ht="14.5" hidden="false" customHeight="false" outlineLevel="0" collapsed="false">
      <c r="A148" s="95" t="s">
        <v>228</v>
      </c>
      <c r="B148" s="72" t="s">
        <v>102</v>
      </c>
      <c r="C148" s="72" t="n">
        <v>6</v>
      </c>
      <c r="D148" s="73" t="n">
        <v>3.99</v>
      </c>
      <c r="E148" s="73" t="n">
        <f aca="false">C148*D148</f>
        <v>23.94</v>
      </c>
    </row>
    <row r="149" customFormat="false" ht="14.5" hidden="false" customHeight="false" outlineLevel="0" collapsed="false">
      <c r="A149" s="95" t="s">
        <v>229</v>
      </c>
      <c r="B149" s="92" t="s">
        <v>102</v>
      </c>
      <c r="C149" s="93" t="n">
        <v>48</v>
      </c>
      <c r="D149" s="94" t="n">
        <v>3.42</v>
      </c>
      <c r="E149" s="73" t="n">
        <f aca="false">C149*D149</f>
        <v>164.16</v>
      </c>
    </row>
    <row r="150" customFormat="false" ht="14.5" hidden="false" customHeight="false" outlineLevel="0" collapsed="false">
      <c r="A150" s="95" t="s">
        <v>230</v>
      </c>
      <c r="B150" s="92" t="s">
        <v>115</v>
      </c>
      <c r="C150" s="93" t="n">
        <v>12</v>
      </c>
      <c r="D150" s="94" t="n">
        <v>6.77</v>
      </c>
      <c r="E150" s="73" t="n">
        <f aca="false">C150*D150</f>
        <v>81.24</v>
      </c>
    </row>
    <row r="151" customFormat="false" ht="14.5" hidden="false" customHeight="false" outlineLevel="0" collapsed="false">
      <c r="A151" s="95" t="s">
        <v>231</v>
      </c>
      <c r="B151" s="92" t="s">
        <v>232</v>
      </c>
      <c r="C151" s="93" t="n">
        <v>24</v>
      </c>
      <c r="D151" s="94" t="n">
        <v>134.4</v>
      </c>
      <c r="E151" s="73" t="n">
        <f aca="false">C151*D151</f>
        <v>3225.6</v>
      </c>
    </row>
    <row r="152" customFormat="false" ht="14.5" hidden="false" customHeight="false" outlineLevel="0" collapsed="false">
      <c r="A152" s="95" t="s">
        <v>233</v>
      </c>
      <c r="B152" s="92" t="s">
        <v>115</v>
      </c>
      <c r="C152" s="93" t="n">
        <v>12</v>
      </c>
      <c r="D152" s="94" t="n">
        <v>7.66</v>
      </c>
      <c r="E152" s="73" t="n">
        <f aca="false">C152*D152</f>
        <v>91.92</v>
      </c>
    </row>
    <row r="153" customFormat="false" ht="14.5" hidden="false" customHeight="false" outlineLevel="0" collapsed="false">
      <c r="A153" s="95" t="s">
        <v>234</v>
      </c>
      <c r="B153" s="92" t="s">
        <v>102</v>
      </c>
      <c r="C153" s="93" t="n">
        <v>48</v>
      </c>
      <c r="D153" s="94" t="n">
        <v>2.53</v>
      </c>
      <c r="E153" s="73" t="n">
        <f aca="false">C153*D153</f>
        <v>121.44</v>
      </c>
    </row>
    <row r="154" customFormat="false" ht="14.5" hidden="false" customHeight="false" outlineLevel="0" collapsed="false">
      <c r="A154" s="95" t="s">
        <v>235</v>
      </c>
      <c r="B154" s="92" t="s">
        <v>102</v>
      </c>
      <c r="C154" s="93" t="n">
        <v>6</v>
      </c>
      <c r="D154" s="94" t="n">
        <v>43.25</v>
      </c>
      <c r="E154" s="73" t="n">
        <f aca="false">C154*D154</f>
        <v>259.5</v>
      </c>
    </row>
    <row r="155" customFormat="false" ht="14.5" hidden="false" customHeight="false" outlineLevel="0" collapsed="false">
      <c r="A155" s="95" t="s">
        <v>236</v>
      </c>
      <c r="B155" s="92" t="s">
        <v>102</v>
      </c>
      <c r="C155" s="93" t="n">
        <v>12</v>
      </c>
      <c r="D155" s="94" t="n">
        <v>6.75</v>
      </c>
      <c r="E155" s="73" t="n">
        <f aca="false">C155*D155</f>
        <v>81</v>
      </c>
    </row>
    <row r="156" customFormat="false" ht="14.5" hidden="false" customHeight="false" outlineLevel="0" collapsed="false">
      <c r="A156" s="95" t="s">
        <v>237</v>
      </c>
      <c r="B156" s="92" t="s">
        <v>102</v>
      </c>
      <c r="C156" s="93" t="n">
        <v>24</v>
      </c>
      <c r="D156" s="94" t="n">
        <v>26.15</v>
      </c>
      <c r="E156" s="73" t="n">
        <f aca="false">C156*D156</f>
        <v>627.6</v>
      </c>
    </row>
    <row r="157" customFormat="false" ht="14.5" hidden="false" customHeight="false" outlineLevel="0" collapsed="false">
      <c r="A157" s="54" t="s">
        <v>238</v>
      </c>
      <c r="B157" s="92" t="s">
        <v>102</v>
      </c>
      <c r="C157" s="93" t="n">
        <v>12</v>
      </c>
      <c r="D157" s="94" t="n">
        <v>9.03</v>
      </c>
      <c r="E157" s="73" t="n">
        <f aca="false">C157*D157</f>
        <v>108.36</v>
      </c>
    </row>
    <row r="158" customFormat="false" ht="14.5" hidden="false" customHeight="false" outlineLevel="0" collapsed="false">
      <c r="A158" s="96" t="s">
        <v>239</v>
      </c>
      <c r="B158" s="74" t="s">
        <v>115</v>
      </c>
      <c r="C158" s="74" t="n">
        <v>24</v>
      </c>
      <c r="D158" s="56" t="n">
        <v>13.21</v>
      </c>
      <c r="E158" s="73" t="n">
        <f aca="false">C158*D158</f>
        <v>317.04</v>
      </c>
    </row>
    <row r="159" customFormat="false" ht="14.5" hidden="false" customHeight="false" outlineLevel="0" collapsed="false">
      <c r="A159" s="96" t="s">
        <v>240</v>
      </c>
      <c r="B159" s="74" t="s">
        <v>102</v>
      </c>
      <c r="C159" s="74" t="n">
        <v>120</v>
      </c>
      <c r="D159" s="56" t="n">
        <v>4.61</v>
      </c>
      <c r="E159" s="73" t="n">
        <f aca="false">C159*D159</f>
        <v>553.2</v>
      </c>
    </row>
    <row r="160" customFormat="false" ht="14.5" hidden="false" customHeight="false" outlineLevel="0" collapsed="false">
      <c r="A160" s="96" t="s">
        <v>241</v>
      </c>
      <c r="B160" s="74" t="s">
        <v>102</v>
      </c>
      <c r="C160" s="74" t="n">
        <v>24</v>
      </c>
      <c r="D160" s="56" t="n">
        <v>25.21</v>
      </c>
      <c r="E160" s="73" t="n">
        <f aca="false">C160*D160</f>
        <v>605.04</v>
      </c>
    </row>
    <row r="161" customFormat="false" ht="14.5" hidden="false" customHeight="false" outlineLevel="0" collapsed="false">
      <c r="A161" s="96" t="s">
        <v>242</v>
      </c>
      <c r="B161" s="74" t="s">
        <v>243</v>
      </c>
      <c r="C161" s="74" t="n">
        <v>12</v>
      </c>
      <c r="D161" s="56" t="n">
        <v>23.1</v>
      </c>
      <c r="E161" s="73" t="n">
        <f aca="false">C161*D161</f>
        <v>277.2</v>
      </c>
    </row>
    <row r="162" customFormat="false" ht="14.5" hidden="false" customHeight="false" outlineLevel="0" collapsed="false">
      <c r="A162" s="96" t="s">
        <v>244</v>
      </c>
      <c r="B162" s="74" t="s">
        <v>245</v>
      </c>
      <c r="C162" s="74" t="n">
        <v>24</v>
      </c>
      <c r="D162" s="56" t="n">
        <v>91.79</v>
      </c>
      <c r="E162" s="73" t="n">
        <f aca="false">C162*D162</f>
        <v>2202.96</v>
      </c>
      <c r="F162" s="97"/>
    </row>
    <row r="163" customFormat="false" ht="14.5" hidden="false" customHeight="false" outlineLevel="0" collapsed="false">
      <c r="A163" s="96" t="s">
        <v>246</v>
      </c>
      <c r="B163" s="74" t="s">
        <v>245</v>
      </c>
      <c r="C163" s="74" t="n">
        <v>12</v>
      </c>
      <c r="D163" s="56" t="n">
        <v>14.87</v>
      </c>
      <c r="E163" s="73" t="n">
        <f aca="false">C163*D163</f>
        <v>178.44</v>
      </c>
      <c r="F163" s="97"/>
    </row>
    <row r="164" customFormat="false" ht="14.5" hidden="false" customHeight="false" outlineLevel="0" collapsed="false">
      <c r="A164" s="96" t="s">
        <v>247</v>
      </c>
      <c r="B164" s="74" t="s">
        <v>115</v>
      </c>
      <c r="C164" s="74" t="n">
        <v>12</v>
      </c>
      <c r="D164" s="56" t="n">
        <v>24.14</v>
      </c>
      <c r="E164" s="73" t="n">
        <f aca="false">C164*D164</f>
        <v>289.68</v>
      </c>
      <c r="F164" s="97"/>
    </row>
    <row r="165" customFormat="false" ht="25" hidden="false" customHeight="false" outlineLevel="0" collapsed="false">
      <c r="A165" s="96" t="s">
        <v>248</v>
      </c>
      <c r="B165" s="74" t="s">
        <v>115</v>
      </c>
      <c r="C165" s="74" t="n">
        <v>48</v>
      </c>
      <c r="D165" s="56" t="n">
        <v>20.8</v>
      </c>
      <c r="E165" s="73" t="n">
        <f aca="false">C165*D165</f>
        <v>998.4</v>
      </c>
      <c r="F165" s="97"/>
    </row>
    <row r="166" customFormat="false" ht="14.5" hidden="false" customHeight="false" outlineLevel="0" collapsed="false">
      <c r="A166" s="96" t="s">
        <v>249</v>
      </c>
      <c r="B166" s="74" t="s">
        <v>102</v>
      </c>
      <c r="C166" s="74" t="n">
        <v>12</v>
      </c>
      <c r="D166" s="56" t="n">
        <v>21.06</v>
      </c>
      <c r="E166" s="73" t="n">
        <f aca="false">C166*D166</f>
        <v>252.72</v>
      </c>
      <c r="F166" s="97"/>
    </row>
    <row r="167" customFormat="false" ht="14.5" hidden="false" customHeight="false" outlineLevel="0" collapsed="false">
      <c r="A167" s="96" t="s">
        <v>250</v>
      </c>
      <c r="B167" s="74" t="s">
        <v>102</v>
      </c>
      <c r="C167" s="74" t="n">
        <v>12</v>
      </c>
      <c r="D167" s="56" t="n">
        <v>20.79</v>
      </c>
      <c r="E167" s="73" t="n">
        <f aca="false">C167*D167</f>
        <v>249.48</v>
      </c>
    </row>
    <row r="168" customFormat="false" ht="14.5" hidden="false" customHeight="false" outlineLevel="0" collapsed="false">
      <c r="A168" s="96" t="s">
        <v>251</v>
      </c>
      <c r="B168" s="74" t="s">
        <v>102</v>
      </c>
      <c r="C168" s="74" t="n">
        <v>12</v>
      </c>
      <c r="D168" s="56" t="n">
        <v>12.21</v>
      </c>
      <c r="E168" s="73" t="n">
        <f aca="false">C168*D168</f>
        <v>146.52</v>
      </c>
    </row>
    <row r="169" customFormat="false" ht="13.15" hidden="false" customHeight="true" outlineLevel="0" collapsed="false">
      <c r="A169" s="98" t="s">
        <v>170</v>
      </c>
      <c r="B169" s="98"/>
      <c r="C169" s="98"/>
      <c r="D169" s="98"/>
      <c r="E169" s="85" t="n">
        <f aca="false">SUM(E126:E168)</f>
        <v>20113.52</v>
      </c>
    </row>
    <row r="170" customFormat="false" ht="21.65" hidden="false" customHeight="true" outlineLevel="0" collapsed="false">
      <c r="A170" s="99" t="s">
        <v>252</v>
      </c>
      <c r="B170" s="99"/>
      <c r="C170" s="99"/>
      <c r="D170" s="99"/>
      <c r="E170" s="99"/>
    </row>
    <row r="171" customFormat="false" ht="21.65" hidden="false" customHeight="true" outlineLevel="0" collapsed="false">
      <c r="A171" s="51" t="s">
        <v>94</v>
      </c>
      <c r="B171" s="52" t="s">
        <v>95</v>
      </c>
      <c r="C171" s="52" t="s">
        <v>96</v>
      </c>
      <c r="D171" s="53" t="s">
        <v>97</v>
      </c>
      <c r="E171" s="52" t="s">
        <v>98</v>
      </c>
    </row>
    <row r="172" customFormat="false" ht="14.5" hidden="false" customHeight="false" outlineLevel="0" collapsed="false">
      <c r="A172" s="54" t="s">
        <v>253</v>
      </c>
      <c r="B172" s="55" t="s">
        <v>115</v>
      </c>
      <c r="C172" s="55" t="n">
        <v>70</v>
      </c>
      <c r="D172" s="56" t="n">
        <v>3.38</v>
      </c>
      <c r="E172" s="56" t="n">
        <f aca="false">C172*D172</f>
        <v>236.6</v>
      </c>
    </row>
    <row r="173" customFormat="false" ht="14.5" hidden="false" customHeight="false" outlineLevel="0" collapsed="false">
      <c r="A173" s="54" t="s">
        <v>254</v>
      </c>
      <c r="B173" s="55" t="s">
        <v>115</v>
      </c>
      <c r="C173" s="55" t="n">
        <v>70</v>
      </c>
      <c r="D173" s="56" t="n">
        <v>6.89</v>
      </c>
      <c r="E173" s="56" t="n">
        <f aca="false">C173*D173</f>
        <v>482.3</v>
      </c>
    </row>
    <row r="174" customFormat="false" ht="13.15" hidden="false" customHeight="true" outlineLevel="0" collapsed="false">
      <c r="A174" s="98" t="s">
        <v>170</v>
      </c>
      <c r="B174" s="98"/>
      <c r="C174" s="98"/>
      <c r="D174" s="98"/>
      <c r="E174" s="85" t="n">
        <f aca="false">SUM(E172:E173)</f>
        <v>718.9</v>
      </c>
    </row>
    <row r="175" customFormat="false" ht="13.15" hidden="false" customHeight="true" outlineLevel="0" collapsed="false">
      <c r="A175" s="100" t="s">
        <v>255</v>
      </c>
      <c r="B175" s="100"/>
      <c r="C175" s="100"/>
      <c r="D175" s="100"/>
      <c r="E175" s="100"/>
      <c r="F175" s="101"/>
      <c r="L175" s="102"/>
    </row>
    <row r="176" customFormat="false" ht="13.15" hidden="false" customHeight="true" outlineLevel="0" collapsed="false">
      <c r="A176" s="51" t="s">
        <v>94</v>
      </c>
      <c r="B176" s="52" t="s">
        <v>95</v>
      </c>
      <c r="C176" s="52" t="s">
        <v>96</v>
      </c>
      <c r="D176" s="53" t="s">
        <v>97</v>
      </c>
      <c r="E176" s="52" t="s">
        <v>98</v>
      </c>
      <c r="F176" s="101"/>
      <c r="L176" s="102"/>
    </row>
    <row r="177" customFormat="false" ht="14.5" hidden="false" customHeight="false" outlineLevel="0" collapsed="false">
      <c r="A177" s="103" t="s">
        <v>256</v>
      </c>
      <c r="B177" s="104" t="s">
        <v>257</v>
      </c>
      <c r="C177" s="104" t="n">
        <v>100</v>
      </c>
      <c r="D177" s="105" t="n">
        <v>3.91</v>
      </c>
      <c r="E177" s="105" t="n">
        <f aca="false">C177*D177</f>
        <v>391</v>
      </c>
      <c r="F177" s="106"/>
      <c r="G177" s="107"/>
    </row>
    <row r="178" customFormat="false" ht="14.5" hidden="false" customHeight="false" outlineLevel="0" collapsed="false">
      <c r="A178" s="103" t="s">
        <v>258</v>
      </c>
      <c r="B178" s="108" t="s">
        <v>143</v>
      </c>
      <c r="C178" s="104" t="n">
        <v>100</v>
      </c>
      <c r="D178" s="105" t="n">
        <v>7.59</v>
      </c>
      <c r="E178" s="105" t="n">
        <f aca="false">C178*D178</f>
        <v>759</v>
      </c>
    </row>
    <row r="179" customFormat="false" ht="15" hidden="false" customHeight="true" outlineLevel="0" collapsed="false">
      <c r="A179" s="98" t="s">
        <v>170</v>
      </c>
      <c r="B179" s="98"/>
      <c r="C179" s="98"/>
      <c r="D179" s="98"/>
      <c r="E179" s="109" t="n">
        <f aca="false">SUM(E177:E178)</f>
        <v>1150</v>
      </c>
      <c r="F179" s="88"/>
      <c r="G179" s="101"/>
    </row>
    <row r="180" customFormat="false" ht="15" hidden="false" customHeight="true" outlineLevel="0" collapsed="false">
      <c r="A180" s="66" t="s">
        <v>259</v>
      </c>
      <c r="B180" s="66"/>
      <c r="C180" s="66"/>
      <c r="D180" s="66"/>
      <c r="E180" s="110" t="n">
        <f aca="false">E179+E174+E169+E123+E90</f>
        <v>55398.12</v>
      </c>
      <c r="F180" s="63"/>
      <c r="G180" s="88"/>
    </row>
    <row r="181" customFormat="false" ht="14.5" hidden="false" customHeight="false" outlineLevel="0" collapsed="false">
      <c r="A181" s="111"/>
      <c r="B181" s="111"/>
      <c r="C181" s="111"/>
      <c r="D181" s="111"/>
      <c r="F181" s="106"/>
    </row>
    <row r="182" customFormat="false" ht="14.5" hidden="false" customHeight="false" outlineLevel="0" collapsed="false">
      <c r="A182" s="112" t="s">
        <v>260</v>
      </c>
      <c r="B182" s="112"/>
      <c r="C182" s="112"/>
      <c r="D182" s="112"/>
      <c r="E182" s="112"/>
    </row>
    <row r="183" customFormat="false" ht="14.5" hidden="false" customHeight="false" outlineLevel="0" collapsed="false">
      <c r="A183" s="113" t="s">
        <v>94</v>
      </c>
      <c r="B183" s="86" t="s">
        <v>95</v>
      </c>
      <c r="C183" s="86" t="s">
        <v>96</v>
      </c>
      <c r="D183" s="99" t="s">
        <v>97</v>
      </c>
      <c r="E183" s="86" t="s">
        <v>98</v>
      </c>
    </row>
    <row r="184" customFormat="false" ht="13.15" hidden="false" customHeight="true" outlineLevel="0" collapsed="false">
      <c r="A184" s="64" t="s">
        <v>261</v>
      </c>
      <c r="B184" s="114"/>
      <c r="C184" s="114"/>
      <c r="D184" s="115"/>
      <c r="E184" s="114"/>
      <c r="F184" s="106"/>
      <c r="G184" s="101"/>
    </row>
    <row r="185" customFormat="false" ht="124" hidden="false" customHeight="true" outlineLevel="0" collapsed="false">
      <c r="A185" s="116" t="s">
        <v>262</v>
      </c>
      <c r="B185" s="117" t="s">
        <v>23</v>
      </c>
      <c r="C185" s="117" t="s">
        <v>23</v>
      </c>
      <c r="D185" s="117" t="s">
        <v>23</v>
      </c>
      <c r="E185" s="117" t="s">
        <v>23</v>
      </c>
      <c r="G185" s="106"/>
    </row>
    <row r="186" customFormat="false" ht="101.25" hidden="false" customHeight="true" outlineLevel="0" collapsed="false">
      <c r="A186" s="118" t="s">
        <v>263</v>
      </c>
      <c r="B186" s="55" t="s">
        <v>23</v>
      </c>
      <c r="C186" s="55" t="s">
        <v>23</v>
      </c>
      <c r="D186" s="55" t="s">
        <v>23</v>
      </c>
      <c r="E186" s="55" t="s">
        <v>23</v>
      </c>
    </row>
    <row r="187" customFormat="false" ht="63.5" hidden="false" customHeight="false" outlineLevel="0" collapsed="false">
      <c r="A187" s="119" t="s">
        <v>264</v>
      </c>
      <c r="B187" s="120" t="s">
        <v>23</v>
      </c>
      <c r="C187" s="120" t="s">
        <v>23</v>
      </c>
      <c r="D187" s="120" t="s">
        <v>23</v>
      </c>
      <c r="E187" s="120" t="s">
        <v>23</v>
      </c>
    </row>
    <row r="188" customFormat="false" ht="15" hidden="false" customHeight="true" outlineLevel="0" collapsed="false">
      <c r="A188" s="66" t="s">
        <v>90</v>
      </c>
      <c r="B188" s="66"/>
      <c r="C188" s="66"/>
      <c r="D188" s="66"/>
      <c r="E188" s="67" t="n">
        <f aca="false">(E180+E31+E26+E17+E12)*10%</f>
        <v>129736.338</v>
      </c>
    </row>
    <row r="190" customFormat="false" ht="15" hidden="false" customHeight="true" outlineLevel="0" collapsed="false">
      <c r="A190" s="100" t="s">
        <v>91</v>
      </c>
      <c r="B190" s="100"/>
      <c r="C190" s="100"/>
      <c r="D190" s="100"/>
      <c r="E190" s="121" t="n">
        <f aca="false">E188+E180+E31+E26+E17+E12</f>
        <v>1427099.718</v>
      </c>
    </row>
  </sheetData>
  <mergeCells count="25">
    <mergeCell ref="A1:E7"/>
    <mergeCell ref="A8:E8"/>
    <mergeCell ref="A9:E9"/>
    <mergeCell ref="A12:D12"/>
    <mergeCell ref="A14:E14"/>
    <mergeCell ref="A17:D17"/>
    <mergeCell ref="A19:E19"/>
    <mergeCell ref="A26:D26"/>
    <mergeCell ref="A28:E28"/>
    <mergeCell ref="A31:D31"/>
    <mergeCell ref="A33:E33"/>
    <mergeCell ref="A35:E35"/>
    <mergeCell ref="A90:D90"/>
    <mergeCell ref="A91:E91"/>
    <mergeCell ref="A123:D123"/>
    <mergeCell ref="A124:E124"/>
    <mergeCell ref="A169:D169"/>
    <mergeCell ref="A170:E170"/>
    <mergeCell ref="A174:D174"/>
    <mergeCell ref="A175:E175"/>
    <mergeCell ref="A179:D179"/>
    <mergeCell ref="A180:D180"/>
    <mergeCell ref="A182:E182"/>
    <mergeCell ref="A188:D188"/>
    <mergeCell ref="A190:D190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94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rowBreaks count="4" manualBreakCount="4">
    <brk id="46" man="true" max="16383" min="0"/>
    <brk id="95" man="true" max="16383" min="0"/>
    <brk id="145" man="true" max="16383" min="0"/>
    <brk id="185" man="true" max="16383" min="0"/>
  </rowBreaks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2062</TotalTime>
  <Application>LibreOffice/7.0.4.2$Windows_x86 LibreOffice_project/dcf040e67528d9187c66b2379df5ea4407429775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2020-01-28T12:55:11Z</dcterms:created>
  <dc:creator>Usuario</dc:creator>
  <dc:description/>
  <dc:language>pt-BR</dc:language>
  <cp:lastModifiedBy/>
  <cp:lastPrinted>2021-09-21T17:12:52Z</cp:lastPrinted>
  <dcterms:modified xsi:type="dcterms:W3CDTF">2021-09-21T17:14:52Z</dcterms:modified>
  <cp:revision>172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0</vt:bool>
  </property>
  <property fmtid="{D5CDD505-2E9C-101B-9397-08002B2CF9AE}" pid="3" name="LinksUpToDate">
    <vt:bool>0</vt:bool>
  </property>
  <property fmtid="{D5CDD505-2E9C-101B-9397-08002B2CF9AE}" pid="4" name="ScaleCrop">
    <vt:bool>0</vt:bool>
  </property>
  <property fmtid="{D5CDD505-2E9C-101B-9397-08002B2CF9AE}" pid="5" name="ShareDoc">
    <vt:bool>0</vt:bool>
  </property>
</Properties>
</file>